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540" windowWidth="5640" windowHeight="8445" tabRatio="627" activeTab="0"/>
  </bookViews>
  <sheets>
    <sheet name="TOTAL" sheetId="1" r:id="rId1"/>
    <sheet name="RESUM MENSUAL PAPER" sheetId="2" r:id="rId2"/>
  </sheets>
  <definedNames>
    <definedName name="_xlnm.Print_Area" localSheetId="0">'TOTAL'!$C$1:$AQ$726</definedName>
  </definedNames>
  <calcPr fullCalcOnLoad="1"/>
</workbook>
</file>

<file path=xl/sharedStrings.xml><?xml version="1.0" encoding="utf-8"?>
<sst xmlns="http://schemas.openxmlformats.org/spreadsheetml/2006/main" count="1397" uniqueCount="649">
  <si>
    <t>Consell Comarcal del Maresme</t>
  </si>
  <si>
    <t xml:space="preserve"> </t>
  </si>
  <si>
    <t>Recollida Selectiva de Paper i Cartró</t>
  </si>
  <si>
    <t xml:space="preserve"> Mes :</t>
  </si>
  <si>
    <t>Dates de Recollida:</t>
  </si>
  <si>
    <t>Kgs Recollits:</t>
  </si>
  <si>
    <t>Detall de Recollides per Poblacions</t>
  </si>
  <si>
    <t>Alella</t>
  </si>
  <si>
    <t>Dies Recollida:</t>
  </si>
  <si>
    <t>Arenys de Mar</t>
  </si>
  <si>
    <t>C.P. Joan Maragall</t>
  </si>
  <si>
    <t>Arenys de Munt</t>
  </si>
  <si>
    <t>Caldes d'Estrac</t>
  </si>
  <si>
    <t>Dosrius</t>
  </si>
  <si>
    <t>Malgrat de Mar</t>
  </si>
  <si>
    <t>El Masnou</t>
  </si>
  <si>
    <t>Caprabo</t>
  </si>
  <si>
    <t>Orrius</t>
  </si>
  <si>
    <t>Palafolls</t>
  </si>
  <si>
    <t>Premià de Dalt</t>
  </si>
  <si>
    <t>Aparcament Crta. Enllaç # C/ dels Arbres</t>
  </si>
  <si>
    <t>Premià de Mar</t>
  </si>
  <si>
    <t>Sant Cebrià de Vallalta</t>
  </si>
  <si>
    <t>Sant Iscle de Vallalta</t>
  </si>
  <si>
    <t>Sant Pol de Mar</t>
  </si>
  <si>
    <t>Plça. Anselm Clavé -Kiosc-</t>
  </si>
  <si>
    <t>C.P. Sant Pau</t>
  </si>
  <si>
    <t>Sant Vicenç de Montalt</t>
  </si>
  <si>
    <t>Santa Sussana</t>
  </si>
  <si>
    <t>Sant Andreu de Llavaneres</t>
  </si>
  <si>
    <t>Teià</t>
  </si>
  <si>
    <t>Tordera</t>
  </si>
  <si>
    <t>C/ De la Circumval.lació # C/ Barcelona</t>
  </si>
  <si>
    <t>Població</t>
  </si>
  <si>
    <t>Dosrius-Canyamars</t>
  </si>
  <si>
    <t>Òrrius</t>
  </si>
  <si>
    <t>Santa Susanna</t>
  </si>
  <si>
    <t>St. Andreu Llavaneres</t>
  </si>
  <si>
    <t xml:space="preserve">       Total de Kgs. de Paper i Cartró recollits a la comarca:</t>
  </si>
  <si>
    <t>Pineda de Mar</t>
  </si>
  <si>
    <t>Passeig de la Riera, nº 32</t>
  </si>
  <si>
    <t>Deixalleria</t>
  </si>
  <si>
    <t>5m3</t>
  </si>
  <si>
    <t>3m3</t>
  </si>
  <si>
    <t>Camping Toro Azul</t>
  </si>
  <si>
    <t>IG</t>
  </si>
  <si>
    <t>5M3</t>
  </si>
  <si>
    <t>3M3</t>
  </si>
  <si>
    <t>C/ Generalitat de Catalunya</t>
  </si>
  <si>
    <t>Escola Mediterrania</t>
  </si>
  <si>
    <t>C.P. Voramar</t>
  </si>
  <si>
    <t>Entrada Urb. Can Figueres</t>
  </si>
  <si>
    <t>Canyamars- Alberg Mas Silvestre</t>
  </si>
  <si>
    <t>C/Girona</t>
  </si>
  <si>
    <t>Rambla Catalunya</t>
  </si>
  <si>
    <t>Urb Can Bartomet</t>
  </si>
  <si>
    <t>Urb. Can Palau (entrada)</t>
  </si>
  <si>
    <t>C/Huguet</t>
  </si>
  <si>
    <t>Sant Genís de Palafolls-Pl.Sant Genís</t>
  </si>
  <si>
    <t>Riera Coma Fosca # Jaume Rius i Fabra</t>
  </si>
  <si>
    <t>Rbla Àngel Guimerà (davant Parking Alella Vinicola)</t>
  </si>
  <si>
    <t>C/Almeria</t>
  </si>
  <si>
    <t>Escola Salvador Espriu</t>
  </si>
  <si>
    <t>IES Maremar</t>
  </si>
  <si>
    <t>Urb. Collsacreu-ENTRADA</t>
  </si>
  <si>
    <t>Plaça Xon Comas</t>
  </si>
  <si>
    <t>Can Reverter N-II</t>
  </si>
  <si>
    <t>Urb. Mas Carbó (ENTRADA)</t>
  </si>
  <si>
    <t>Marineland</t>
  </si>
  <si>
    <t>Platja de La Musclera-Rest Voramar</t>
  </si>
  <si>
    <t>Avda.Catalunya (prop NII)</t>
  </si>
  <si>
    <t>Residència Impala</t>
  </si>
  <si>
    <t>C/ de les Doedes nº 2</t>
  </si>
  <si>
    <t>Restaurant Hispania - NII</t>
  </si>
  <si>
    <t>Polígon Ind. Valldegata</t>
  </si>
  <si>
    <t>Institut Tres Turons</t>
  </si>
  <si>
    <t>Balneari Titus (dins) - NII</t>
  </si>
  <si>
    <t>Passeig de les Moreres</t>
  </si>
  <si>
    <t>Urb.Can Massuet Zona Esportiva</t>
  </si>
  <si>
    <t>Pavelló de Dosrius</t>
  </si>
  <si>
    <t>Restaurant Casa Oms</t>
  </si>
  <si>
    <t>Pg. Can Balet- Pavello Municipal</t>
  </si>
  <si>
    <t>C/ de la Masia Ribas # NII</t>
  </si>
  <si>
    <t>Club Nàutic</t>
  </si>
  <si>
    <t>I.B.Cristòfor Ferrer</t>
  </si>
  <si>
    <t>Avgda. Barcelona, nº 16</t>
  </si>
  <si>
    <t>Casa de colònies Can Bosch</t>
  </si>
  <si>
    <t>Urb.Font del Montnegre- /Maspons</t>
  </si>
  <si>
    <t>Betzinera</t>
  </si>
  <si>
    <t>Rest el Molí, Betzinera</t>
  </si>
  <si>
    <t>Can Ginebra</t>
  </si>
  <si>
    <r>
      <t xml:space="preserve">Plaça Sant Cristofor - NII </t>
    </r>
    <r>
      <rPr>
        <u val="single"/>
        <sz val="8"/>
        <rFont val="Arial"/>
        <family val="2"/>
      </rPr>
      <t>(darrera Gasolinera)</t>
    </r>
  </si>
  <si>
    <t>Hotel Gran Sol</t>
  </si>
  <si>
    <t>Torrent del Morer - NII</t>
  </si>
  <si>
    <t>Parc del Litoral</t>
  </si>
  <si>
    <t>Riera de Torrentbo,2</t>
  </si>
  <si>
    <t>Riera de Torrentbo,10</t>
  </si>
  <si>
    <t>C/ de les Escoles # Párking</t>
  </si>
  <si>
    <t>Pl. de l'Església</t>
  </si>
  <si>
    <t>Entrada Urb. Can Massuet</t>
  </si>
  <si>
    <t>Passeig Marítim (davant disco Class)</t>
  </si>
  <si>
    <t>Passeig Marítim (Hotel Montplaya)</t>
  </si>
  <si>
    <t>C/Ramon y Cajal # C/Montserrat</t>
  </si>
  <si>
    <t>Entrada Urb. Can Gelat</t>
  </si>
  <si>
    <t>Plaça de La Palmera</t>
  </si>
  <si>
    <t>Passeig Marítim # Torrentó Can Gelat</t>
  </si>
  <si>
    <t>Torrent Fontsanta</t>
  </si>
  <si>
    <t>Port (darrera Restaurant)</t>
  </si>
  <si>
    <t>C.P.Mare de Déu de Montserrat</t>
  </si>
  <si>
    <t>Port (davant Rest. Posit)</t>
  </si>
  <si>
    <t>MCDONALD'S # N-II</t>
  </si>
  <si>
    <t>Pg  Coromina # C/ de la Cisa</t>
  </si>
  <si>
    <t>C.I.T.A.</t>
  </si>
  <si>
    <t xml:space="preserve">Alella  </t>
  </si>
  <si>
    <t>Rest. Can Jonch-Crta Alella-Granollers, Km 4.1</t>
  </si>
  <si>
    <t xml:space="preserve">Recollida Selectiva de PAPER/CARTRÓ </t>
  </si>
  <si>
    <t>Contenidors</t>
  </si>
  <si>
    <t>Quilos</t>
  </si>
  <si>
    <t>Buidatges Realitzats</t>
  </si>
  <si>
    <t>Ratio</t>
  </si>
  <si>
    <t>Buidatges Teòrics</t>
  </si>
  <si>
    <t>Desviació</t>
  </si>
  <si>
    <t>% Sobre total</t>
  </si>
  <si>
    <t xml:space="preserve">Buidatges </t>
  </si>
  <si>
    <t>Doblatges</t>
  </si>
  <si>
    <t>TOTAL</t>
  </si>
  <si>
    <t xml:space="preserve">Quilos per </t>
  </si>
  <si>
    <t>en</t>
  </si>
  <si>
    <t>en núm.</t>
  </si>
  <si>
    <t>en servei</t>
  </si>
  <si>
    <t>Seleccionats</t>
  </si>
  <si>
    <t>contenidors</t>
  </si>
  <si>
    <t>Recollits</t>
  </si>
  <si>
    <t>Ordinaris</t>
  </si>
  <si>
    <t>REALITZAT</t>
  </si>
  <si>
    <t>buidatge</t>
  </si>
  <si>
    <t>TEORIC</t>
  </si>
  <si>
    <t>%</t>
  </si>
  <si>
    <t>buidatges</t>
  </si>
  <si>
    <t>Escola Pi Gros</t>
  </si>
  <si>
    <t>Torrent d'en Terra (Parquing costat Institut)</t>
  </si>
  <si>
    <t>Aparcament Bellsolell</t>
  </si>
  <si>
    <t>Carretera Torrentbó 2 (els Roures)</t>
  </si>
  <si>
    <t>Carretera Torrentbó 3 (les Oliveres)</t>
  </si>
  <si>
    <t>Carretera Torrentbó 4 (Blau Verd)</t>
  </si>
  <si>
    <t>Veïnat Torrentbó</t>
  </si>
  <si>
    <t>Plaça del Pi (carrere Mestral)</t>
  </si>
  <si>
    <t>zona pins</t>
  </si>
  <si>
    <t>L'Ajup</t>
  </si>
  <si>
    <t>Aiguaviva</t>
  </si>
  <si>
    <t>Sobirans</t>
  </si>
  <si>
    <t>Lourdes</t>
  </si>
  <si>
    <t>Can Sagrera / autopista</t>
  </si>
  <si>
    <t>Plaça de Ponent</t>
  </si>
  <si>
    <t>Escola Sant Martí</t>
  </si>
  <si>
    <t>IES Perramon</t>
  </si>
  <si>
    <t>Gran Via # C/ de Marina</t>
  </si>
  <si>
    <t>Font de Cera-Crta Alella-Granollers, Km 5</t>
  </si>
  <si>
    <t>Rambla Ferreries # Camí de St. Genís</t>
  </si>
  <si>
    <t>MC DONALDS</t>
  </si>
  <si>
    <t>C/Jaume Partagas (Mossos d'Esquadra)</t>
  </si>
  <si>
    <t>Entrada Urb. El Farell</t>
  </si>
  <si>
    <t>Camí a Premià de Dalt</t>
  </si>
  <si>
    <t>Pg Jaume Brutau (part baixa Parking)</t>
  </si>
  <si>
    <t>Pg Jaume Brutau (part alta Parking)</t>
  </si>
  <si>
    <t>Port Balis (Rest Can Jaume)</t>
  </si>
  <si>
    <t>Port Balis (Rest la taverna del port)</t>
  </si>
  <si>
    <t>Psge de les monges (Rest.Pica-Pica)</t>
  </si>
  <si>
    <t xml:space="preserve"> Pstge de les Alzines (Camp futbol)</t>
  </si>
  <si>
    <t>C/Cardenal Vives # C/Closens</t>
  </si>
  <si>
    <t>C/Aranyó</t>
  </si>
  <si>
    <t>Urb. Les Vil.les al costat transformador</t>
  </si>
  <si>
    <t>C/Enric Granados # C/Marina (Can Salomó)</t>
  </si>
  <si>
    <t>Urb. Tres Turons C/ Les Moreres</t>
  </si>
  <si>
    <t>Torrent d'en Puig -Costat Brigada Municipal</t>
  </si>
  <si>
    <t>Avda. del Remei (Urb. La Victoria)</t>
  </si>
  <si>
    <t>Ctra. Sant Vicenç</t>
  </si>
  <si>
    <t>Zona Industrial</t>
  </si>
  <si>
    <t>Avda. Mediterrània (Urb. Les Carolines)</t>
  </si>
  <si>
    <t>Compte Borrell # Roger de Lluria</t>
  </si>
  <si>
    <t>Torrent Castells # Torres i Bages</t>
  </si>
  <si>
    <t>Entrada Polígon Montseny</t>
  </si>
  <si>
    <t>Carretera de Premià Dalt # Camí Empredat</t>
  </si>
  <si>
    <t>Crta Enllaç # Pg. Can Balet</t>
  </si>
  <si>
    <t>C/Romaní 14</t>
  </si>
  <si>
    <t>Avda. dels Albers # Avda. dels Pins</t>
  </si>
  <si>
    <t>Camí de Can Quintana # Horts del Bisbe</t>
  </si>
  <si>
    <t>C/ del Camí Nou (davant Mercat Municipal)</t>
  </si>
  <si>
    <t>Restaurant Les Palmeres</t>
  </si>
  <si>
    <t>C/ del Molí</t>
  </si>
  <si>
    <t>Passeig de la Riera # Plaça Catalunya</t>
  </si>
  <si>
    <t>Plaça Cataluya</t>
  </si>
  <si>
    <t>C.P.Marià Cubí i Soler</t>
  </si>
  <si>
    <t>Sindicat Xon Roure</t>
  </si>
  <si>
    <t>I.E.S. Ramon torró (Av.Costa Brava)</t>
  </si>
  <si>
    <t>Restaurant Masia Gibert</t>
  </si>
  <si>
    <t>Caravaning Internacional Costa Brava</t>
  </si>
  <si>
    <t>Urb. Can Jalpí</t>
  </si>
  <si>
    <t>Plaça Europa</t>
  </si>
  <si>
    <t>------</t>
  </si>
  <si>
    <t>Ajuntament (Papereres)</t>
  </si>
  <si>
    <t>Policía Local (Papereres)</t>
  </si>
  <si>
    <t>C/Carles Buhigas</t>
  </si>
  <si>
    <t>Urb. Can Domenech (C/Gra)- TORDERA</t>
  </si>
  <si>
    <t>Jaime Perich</t>
  </si>
  <si>
    <t>Rbla. Font Calda # Via Gandesa (La Serota)</t>
  </si>
  <si>
    <t>P4</t>
  </si>
  <si>
    <t>C/de Núria</t>
  </si>
  <si>
    <t>Camí de la Masia # Psstge de la Riera</t>
  </si>
  <si>
    <t>Salvador Espriu</t>
  </si>
  <si>
    <t>Joan Coromines # Plaça del Mirador</t>
  </si>
  <si>
    <t>Pl. de la Pagesia (Lola Angalda Soterrat)</t>
  </si>
  <si>
    <t>Avgda. Montseny # Pablo Guernica</t>
  </si>
  <si>
    <t>Avgda. Costa Brava # Joan XXIII</t>
  </si>
  <si>
    <t>C/Prudenci Bertrana i Goya (costat pista patinatge)</t>
  </si>
  <si>
    <t>C/Coloma (Fibracolor)</t>
  </si>
  <si>
    <t>Passatge Jardí (davant supermercat Suma)</t>
  </si>
  <si>
    <t>-------</t>
  </si>
  <si>
    <t>Avgda. Montseny # Cal Raba</t>
  </si>
  <si>
    <t>C/Doctor Fleming (costat escola Sant Josep)</t>
  </si>
  <si>
    <t>C/Cervantes</t>
  </si>
  <si>
    <t>C/Catalunya</t>
  </si>
  <si>
    <t>C/Puigverd # C/Bruch</t>
  </si>
  <si>
    <t>C/Joan Maragall (Pl. Companys)</t>
  </si>
  <si>
    <t>C/Canigó # C/Pau Casals</t>
  </si>
  <si>
    <t>Camí Ral # Països Catalans</t>
  </si>
  <si>
    <t>C/Girona # Països Catalans</t>
  </si>
  <si>
    <t>C/Enric Morera # C/Inmaculada</t>
  </si>
  <si>
    <t>C/Castillejos, nº 1</t>
  </si>
  <si>
    <t>C/Dr. Arana # C/Tramuntana</t>
  </si>
  <si>
    <t>C/Miguel de Unamuno</t>
  </si>
  <si>
    <t>Castell Medieval Compte de Valltordera</t>
  </si>
  <si>
    <t>C/Anselm Clavé (Fibracolor)</t>
  </si>
  <si>
    <t>C/Mare de la Salut (Fibracolor)</t>
  </si>
  <si>
    <t>Avgda. del Pins</t>
  </si>
  <si>
    <t>C/Barcelona # Mariano Calviño</t>
  </si>
  <si>
    <t>Narcis Oller</t>
  </si>
  <si>
    <t>Camí Ral # Amadeu Vives</t>
  </si>
  <si>
    <t>Camí Sant Martí</t>
  </si>
  <si>
    <t>Urb. Mas Mora</t>
  </si>
  <si>
    <t>Rest. Can Pruna (Urb. St. Daniel)</t>
  </si>
  <si>
    <t>Urb. Terra Brava</t>
  </si>
  <si>
    <t>Urb. Niagara Park</t>
  </si>
  <si>
    <t>C/Folch i Torres</t>
  </si>
  <si>
    <t>C/Santiago Rusinyol  # C/Alcalde Vendrell</t>
  </si>
  <si>
    <t>C/Roger de Lluria</t>
  </si>
  <si>
    <t>C/Puigverd # C/Faura</t>
  </si>
  <si>
    <t xml:space="preserve">C/Mes </t>
  </si>
  <si>
    <t>Camping Agora (Crta.Hostalrich)</t>
  </si>
  <si>
    <t>Rest. Can Bertran (dirc.Blanes)</t>
  </si>
  <si>
    <t>Urb. Tordera Park</t>
  </si>
  <si>
    <t>C/ Els Til.lers Urb Les Farreres</t>
  </si>
  <si>
    <t>Urb. Àgora Park (Local Social)</t>
  </si>
  <si>
    <t>Urb. Àgora Park (Entrada)</t>
  </si>
  <si>
    <t>Bentzinera Cespa</t>
  </si>
  <si>
    <t>SOT</t>
  </si>
  <si>
    <t>9M3</t>
  </si>
  <si>
    <t>C/Agricultura</t>
  </si>
  <si>
    <t>C/Xile</t>
  </si>
  <si>
    <t>C/Abat Escarré</t>
  </si>
  <si>
    <t>C/Fontanilles</t>
  </si>
  <si>
    <t xml:space="preserve">Plaça Ocata </t>
  </si>
  <si>
    <t>C/Joan Miro</t>
  </si>
  <si>
    <t>C/Pep Ventura</t>
  </si>
  <si>
    <t>N-II</t>
  </si>
  <si>
    <t>N-II (pàrking)</t>
  </si>
  <si>
    <t>C/Sant Jordi</t>
  </si>
  <si>
    <t>C/Torrent d'Umbert (descampat)</t>
  </si>
  <si>
    <t>C/Primer de Maig</t>
  </si>
  <si>
    <t>c/Torrent d'Umbert</t>
  </si>
  <si>
    <t>C/J.Pujades i Truch</t>
  </si>
  <si>
    <t>C/Joan Llampallas</t>
  </si>
  <si>
    <t>C/Ventura Gassol</t>
  </si>
  <si>
    <t>C/Mare de Deu del Pilar (rotonda)</t>
  </si>
  <si>
    <t>C/Olvie Guma</t>
  </si>
  <si>
    <t>C/EI Berguedà</t>
  </si>
  <si>
    <t>C/Terol</t>
  </si>
  <si>
    <t>C/Montserrat Roig i Fransitorra</t>
  </si>
  <si>
    <t>C/Vallmromanes (descampat)</t>
  </si>
  <si>
    <t>C/Pau Casals (cementeri)</t>
  </si>
  <si>
    <t>C/Colon</t>
  </si>
  <si>
    <t>C/Roman Fabra</t>
  </si>
  <si>
    <t>C/Frederic Bosch</t>
  </si>
  <si>
    <t>C/Italia</t>
  </si>
  <si>
    <t>C/Josep Tarradellas</t>
  </si>
  <si>
    <t>C/Fra Junider Serra</t>
  </si>
  <si>
    <t>C/Pintor Domenech Ferrer</t>
  </si>
  <si>
    <t xml:space="preserve">C/Navarra </t>
  </si>
  <si>
    <t>Port</t>
  </si>
  <si>
    <t>C/Bell Resguar</t>
  </si>
  <si>
    <t>Avgda. Juan Carlos</t>
  </si>
  <si>
    <t>Col.legi Lluis Millet</t>
  </si>
  <si>
    <t>Pàrking</t>
  </si>
  <si>
    <t>C/Bovila</t>
  </si>
  <si>
    <t>C/Roger del Flor</t>
  </si>
  <si>
    <t>N-II # C/Brasil</t>
  </si>
  <si>
    <t>C/Fontanilles # Mare de Deu de Nuria</t>
  </si>
  <si>
    <t>Ctra. Masnou a Alella (pàrking Riera)</t>
  </si>
  <si>
    <t>Ctra. Masnou a Alella, 33</t>
  </si>
  <si>
    <t>C/Diputació</t>
  </si>
  <si>
    <t>C/Republica Argentina</t>
  </si>
  <si>
    <t>C/Doctor Fleming</t>
  </si>
  <si>
    <t>Passeig Marítim # C/Onze de Setembre</t>
  </si>
  <si>
    <t>C/Pirineos</t>
  </si>
  <si>
    <t>Avgda. Hispanitat</t>
  </si>
  <si>
    <t>C/Cardenal Cisneros</t>
  </si>
  <si>
    <t>Avgda. Hispanitat # C/Cardenal Cisneros</t>
  </si>
  <si>
    <t>C/Narcis Monturiol</t>
  </si>
  <si>
    <t>Avgda. dels Tarongers</t>
  </si>
  <si>
    <t>Passeig Marítim # C/Calella</t>
  </si>
  <si>
    <t>C/Llevant</t>
  </si>
  <si>
    <t>C/Anguel Gimera (Chinos)</t>
  </si>
  <si>
    <t>C/Joan Maragall</t>
  </si>
  <si>
    <t>C/Barcelona</t>
  </si>
  <si>
    <t>C/Anguel Gimera # C/Ignasi Iglesias</t>
  </si>
  <si>
    <t>Passeig Marítim # C/Ignasi Iglesias</t>
  </si>
  <si>
    <t>C/Tribala</t>
  </si>
  <si>
    <t>C/Mare de Deu de Montserrat, nº 38</t>
  </si>
  <si>
    <t>C/Mare de Deu de Montserra, nº 2</t>
  </si>
  <si>
    <t>C/Mossen Cinto Verdaguer</t>
  </si>
  <si>
    <t>Plaça Espanya</t>
  </si>
  <si>
    <t>C/Montpalau</t>
  </si>
  <si>
    <t>C/Lleida # C/ de la Iglesia</t>
  </si>
  <si>
    <t>C/Lleida # C/Santiago Rossiñol</t>
  </si>
  <si>
    <t>C/Girona (parque)</t>
  </si>
  <si>
    <t>C/Girona (hotel)</t>
  </si>
  <si>
    <t>C/Victor Catala</t>
  </si>
  <si>
    <t>C/Comptal</t>
  </si>
  <si>
    <t>C/Girona # C/Illes Balears</t>
  </si>
  <si>
    <t>C/Sant Antoni</t>
  </si>
  <si>
    <t>Super Champion (N-II)</t>
  </si>
  <si>
    <t>C/Nonell (Bingo)</t>
  </si>
  <si>
    <t>C/Nonell</t>
  </si>
  <si>
    <t>C/Marti Alsina</t>
  </si>
  <si>
    <t>C/Claudio Coello</t>
  </si>
  <si>
    <t>C/Muntaner</t>
  </si>
  <si>
    <t>Taller Horitzo</t>
  </si>
  <si>
    <t>C/Sevilla</t>
  </si>
  <si>
    <t>C/Estremadura</t>
  </si>
  <si>
    <t>C/Xaloc</t>
  </si>
  <si>
    <t>C/Lepant</t>
  </si>
  <si>
    <t>Poligon Industrial (Servirueda)</t>
  </si>
  <si>
    <t>C/Benavente</t>
  </si>
  <si>
    <t>C/Roselló</t>
  </si>
  <si>
    <t>Poligon Industrial</t>
  </si>
  <si>
    <t>C/d'Anoia</t>
  </si>
  <si>
    <t>Escola Sant Jordi (Papereres)</t>
  </si>
  <si>
    <t>Vallmanya</t>
  </si>
  <si>
    <t>C/Maresme # Xaloc</t>
  </si>
  <si>
    <t>C/Mas Martí # C/Girona</t>
  </si>
  <si>
    <t>C/Amadeu Vives  # C/Bruch</t>
  </si>
  <si>
    <t>C/Puigverd # C/Amadeu Vives</t>
  </si>
  <si>
    <t>Camí Ral # C/Amistat</t>
  </si>
  <si>
    <t>C/Inmaculada (al final direcció Camí Hortsavinyà)</t>
  </si>
  <si>
    <t>C/Masnou # C/Rosaleda</t>
  </si>
  <si>
    <t xml:space="preserve"> C/Bellaterra (Barri Ivars Meià)</t>
  </si>
  <si>
    <t>Rbla. Font Calda # C/Cervantes</t>
  </si>
  <si>
    <t>C/ del Rost # C/Sant Lluis</t>
  </si>
  <si>
    <t>Avgda. Angel Guimerà # Pàrking Ajuntament</t>
  </si>
  <si>
    <t>C/Balmes # C/Sta.Eulalia</t>
  </si>
  <si>
    <t xml:space="preserve">C/Antoni Borrell # Pg. Ma. Estrada </t>
  </si>
  <si>
    <t>Riera Coma Fosca # Avda. Boronat de Comalada</t>
  </si>
  <si>
    <t>C/Coll De Vendràs 2 # Torrent Comulada</t>
  </si>
  <si>
    <t>Riera Coma Fosca, 42</t>
  </si>
  <si>
    <t>Ctra. Masnou (pàrking entrada poble)</t>
  </si>
  <si>
    <t>C/St.Josep de Calassanç # Pig. Maria Estrada</t>
  </si>
  <si>
    <t>C/Josep Mª Folch i Torres # Ps.Creu de Pedra</t>
  </si>
  <si>
    <t>Riera Coma Fosca # C/Comas Església</t>
  </si>
  <si>
    <t>C/Pirineu</t>
  </si>
  <si>
    <t>C/Angel Guimerà # Torrent Vallbona</t>
  </si>
  <si>
    <t>C/Riera</t>
  </si>
  <si>
    <t>Avgda. Bosquet (dins Institut)</t>
  </si>
  <si>
    <t>Avgda. Bosquet (costat C.P. Bosquet)</t>
  </si>
  <si>
    <t>C/Angel Guimera, nº 24</t>
  </si>
  <si>
    <t>C/Ferran Fabra, nº31</t>
  </si>
  <si>
    <t>Camí del Mig # C/Maria Auxiliadora</t>
  </si>
  <si>
    <t>C/Pompeu Fabra # C/Malgrat</t>
  </si>
  <si>
    <t>Riera del pare Fita, nº 93 # C/Montserrat (Caixa Laietana)</t>
  </si>
  <si>
    <t>Riera Bisbe Pol # Riera Pare Fita</t>
  </si>
  <si>
    <t xml:space="preserve">Plaça de l'Estació (Pl. del Molí de Mar # NII) </t>
  </si>
  <si>
    <t>Plaça dels Frares</t>
  </si>
  <si>
    <t>C/Escola d'Avicultura # La plana del Paraiso, nº 16</t>
  </si>
  <si>
    <t>C/d'Auteriva # Can Nadal</t>
  </si>
  <si>
    <t>C/ de les Doedes nº 64 # C/Barcelona</t>
  </si>
  <si>
    <t>Riera Pare Fita # C/Barcelona</t>
  </si>
  <si>
    <t>C/Vallmitjana -Cementiri</t>
  </si>
  <si>
    <t>Colonia Andersen (Avgda. Andersen # Rierra de Torrenbó)</t>
  </si>
  <si>
    <t>Passeig Marítim # Manuel de falla</t>
  </si>
  <si>
    <t>C/St Esteve # C/Escoles (pàrking Renfe)</t>
  </si>
  <si>
    <t>C/Santiago Rusinyol # C/Camprubi</t>
  </si>
  <si>
    <t>Avgda. Mediterranea # C/Josep Caralt</t>
  </si>
  <si>
    <t>C/Lleida (Rotonda)</t>
  </si>
  <si>
    <t>Pujada del Castell # C/Girona</t>
  </si>
  <si>
    <t>C/Carme # C/Abat Oliba (Pl.Pere III)</t>
  </si>
  <si>
    <t>C/ de la LLibertat # C/St. Elm</t>
  </si>
  <si>
    <t>C/Girona # Pl.Fèlix Cardona</t>
  </si>
  <si>
    <t>Avgda.Costa Brava # C/Canigo</t>
  </si>
  <si>
    <t>Camí del Pla # C/Eivissa</t>
  </si>
  <si>
    <t>Avgda.Costa Brava # C/Joan Esquena i Torró</t>
  </si>
  <si>
    <t xml:space="preserve"> Verge de Montserrat # Avgda. Tarragona</t>
  </si>
  <si>
    <t>C/Narcis Monturiol (carreró perpendicular)</t>
  </si>
  <si>
    <t>C/Joaquim Ruyra # C/Girona</t>
  </si>
  <si>
    <t>C/Escoles # Ramón Turro</t>
  </si>
  <si>
    <t>C/Colom (prop Hotel Luna Park)</t>
  </si>
  <si>
    <t>C/Riu Besos # C/Montseny</t>
  </si>
  <si>
    <t>C/Escultor Clarà (plaça de les mines)</t>
  </si>
  <si>
    <t>C/Folch i Torres (davant pavelló Margall)</t>
  </si>
  <si>
    <t>C/Alexander Felming (porta darrera Nazaret)</t>
  </si>
  <si>
    <t>C/Manuel de Falla # C/Salvador Espriu</t>
  </si>
  <si>
    <t>Entrada Urb Ciutat Jardi - Avgda. de Les Flors</t>
  </si>
  <si>
    <t>Barri Sant Lluís (Avgda. Ítaca # Avgda.del Mar)</t>
  </si>
  <si>
    <t>Barri Sant Lluís (Plaça Fassola # C/St.Miquel)</t>
  </si>
  <si>
    <r>
      <t>Riera de la Burgasa # C/Mas Pinell</t>
    </r>
    <r>
      <rPr>
        <u val="single"/>
        <sz val="11"/>
        <rFont val="Arial"/>
        <family val="2"/>
      </rPr>
      <t xml:space="preserve"> </t>
    </r>
    <r>
      <rPr>
        <u val="single"/>
        <sz val="10"/>
        <rFont val="Arial"/>
        <family val="2"/>
      </rPr>
      <t>(prop Pavelló)</t>
    </r>
  </si>
  <si>
    <t>Plaça Mas Tit # C/Joan XXIII</t>
  </si>
  <si>
    <t>C/Mas Pinell # Parc de les Esplanes</t>
  </si>
  <si>
    <t>C/Girona # Avgda. Pau Casals</t>
  </si>
  <si>
    <t>Via Primília # C/Barcelona</t>
  </si>
  <si>
    <t>Via Primília # Torrent Fontsanta</t>
  </si>
  <si>
    <t>Torrent Rafael Ramos # C/Penedes</t>
  </si>
  <si>
    <t>Ptge. Garrofers # Avgda. de la Caritat</t>
  </si>
  <si>
    <t>Riera de Premià # C/del Sant Crist</t>
  </si>
  <si>
    <t>Ptge.Geranis # Torrent Castells - Barri del Remei</t>
  </si>
  <si>
    <t>C/Abat Escarré # C/Xavier Vilanova - Urb Can Vila</t>
  </si>
  <si>
    <t>Avgda. Catalunya # C/Montseny</t>
  </si>
  <si>
    <t>C/Francolí #  C/Sis Pobles</t>
  </si>
  <si>
    <t>Crta Vilassar de Dalt # C/Miramar</t>
  </si>
  <si>
    <t>Pl. Mare de Déu del Remei # Torrent Castells - B. del Remei</t>
  </si>
  <si>
    <t>C/Indústria # Ctra.Premià de Dalt</t>
  </si>
  <si>
    <t>C/Enric Borràs # Avgda.Torrent Castells</t>
  </si>
  <si>
    <t>C/Abat Oliva # C/St.Lluc</t>
  </si>
  <si>
    <t>Passeig de Circumval.lació # C/St.Ferran</t>
  </si>
  <si>
    <t>C/Ramón i Cajal</t>
  </si>
  <si>
    <t>C/Elisenda de Montcada # C/Lourdes</t>
  </si>
  <si>
    <t>Gran Via # Pl.Països Catalans</t>
  </si>
  <si>
    <t>C/ de la Unió # C/Joan Prim (Pl.Països Catalans)</t>
  </si>
  <si>
    <t>Passatge Burriac # C/Elisenda de Montcada</t>
  </si>
  <si>
    <t>Camí Ral # C/Camp de Mar</t>
  </si>
  <si>
    <t xml:space="preserve">Ramón Llull # Gran Via </t>
  </si>
  <si>
    <t>C/Doctor Martí Casas, nº 30</t>
  </si>
  <si>
    <t>C/Terra Alta, nº 2</t>
  </si>
  <si>
    <t>C/Rafael de Casanovas</t>
  </si>
  <si>
    <t>C/Pau Roig # C/R. de Penyafort</t>
  </si>
  <si>
    <r>
      <t xml:space="preserve">C/Santiago Russinyol # </t>
    </r>
    <r>
      <rPr>
        <u val="single"/>
        <sz val="9"/>
        <rFont val="Arial"/>
        <family val="2"/>
      </rPr>
      <t>Plaça Dr. Ferràn</t>
    </r>
  </si>
  <si>
    <t>C/Enric Granados # B.Roca</t>
  </si>
  <si>
    <t xml:space="preserve"> Passatge Manent # Gran Via </t>
  </si>
  <si>
    <t>C/ de la Mercé, nº 68 # C/Ramon Llull</t>
  </si>
  <si>
    <t>C/de la Plaça # C/de la Cisa</t>
  </si>
  <si>
    <t>C/Cinto Verdaguer # C/Joan Prim</t>
  </si>
  <si>
    <t>C/Torrent de Santa Anna # Torrent Fontsanta</t>
  </si>
  <si>
    <t>C/Abat Oliva # C/Milà i Fontanals</t>
  </si>
  <si>
    <t xml:space="preserve">Riera de Premià # Gran Via, nº 102 </t>
  </si>
  <si>
    <t>C/Montserrat # C/Elisenda de Montcada</t>
  </si>
  <si>
    <t>Torrent Malet # Enric Borras (Mossos Esquadra)</t>
  </si>
  <si>
    <t>C/St.Cosme (darrera Rest. Can Martí)</t>
  </si>
  <si>
    <t>C/Baix Montseny</t>
  </si>
  <si>
    <t>C/Maresme (davant Rest. Baix Montseny)</t>
  </si>
  <si>
    <t>Direcció Càmping  Berneda</t>
  </si>
  <si>
    <t>C/De les escoles</t>
  </si>
  <si>
    <t>C/Francesc Macià</t>
  </si>
  <si>
    <t>C/J. Verdaguer # Sant Jaume</t>
  </si>
  <si>
    <t>C/Jaume I # NII (costat Sot del Morer)</t>
  </si>
  <si>
    <t>Poliesportiu</t>
  </si>
  <si>
    <t>C/Angel Guimera</t>
  </si>
  <si>
    <t>Placeta del Cau (C/Roger de Flor # C/St.Pau)</t>
  </si>
  <si>
    <t>C/ de la Fragata Numància # Verge de La Mercè</t>
  </si>
  <si>
    <t>C/Bels Gegat</t>
  </si>
  <si>
    <t>Entrada Residencia Riera</t>
  </si>
  <si>
    <t>N-II # C/Carrasco Formiguera</t>
  </si>
  <si>
    <t>C/Amadeo Vives # Avgda S. Russinyol</t>
  </si>
  <si>
    <t>Campo de futbol</t>
  </si>
  <si>
    <t xml:space="preserve"> C/Sot de la Coma # C/Joan Coromines</t>
  </si>
  <si>
    <t>C/Josep Mª Tarrida # Ctra. Sant Cebrià</t>
  </si>
  <si>
    <t>Pol. Inds Zona Ponent (davant Promial)</t>
  </si>
  <si>
    <t>Pol. Inds Zona Llevant (davant Millán)</t>
  </si>
  <si>
    <t>Cementerio</t>
  </si>
  <si>
    <t>Camí del Cementeri # Joan Miró</t>
  </si>
  <si>
    <t>C/Joan Maragall # C/Mercé Rodoreda</t>
  </si>
  <si>
    <t>C/ de l'Arboç,34</t>
  </si>
  <si>
    <t>C/Grèbol</t>
  </si>
  <si>
    <t>Avgda. de la Belbive</t>
  </si>
  <si>
    <t>C/Josep Brunet</t>
  </si>
  <si>
    <t>C/Costa Brava (davant bar La Terraza)</t>
  </si>
  <si>
    <t>C/ del Mediterrani # C/Costa Daurada</t>
  </si>
  <si>
    <t>C/ del Mediterrani # C/ de la Torrassa</t>
  </si>
  <si>
    <t>C/Puigmal # C/Montseny (Plça. Ajardinada)</t>
  </si>
  <si>
    <t>C/Olivers # C/ de les Palmeres</t>
  </si>
  <si>
    <t>C/ dels Avets # C/Bellresguard</t>
  </si>
  <si>
    <t>Passeig Marítim (costat Pas Sota Via)</t>
  </si>
  <si>
    <t>C/de la Pau # C/Maregassa</t>
  </si>
  <si>
    <t>Avgda. Montalnou</t>
  </si>
  <si>
    <t>C/Avets # Passeig dels Pins</t>
  </si>
  <si>
    <t>Riera del Gorg # Avgda. Toni Sors (Centre Civic)</t>
  </si>
  <si>
    <t>Susan Park (Entr. Urb) N-II</t>
  </si>
  <si>
    <t>Can Torrent, (Entr. Urb) N-II</t>
  </si>
  <si>
    <t>Plaça Corratge (costat N-II)</t>
  </si>
  <si>
    <t>Camí de la Riera # Ctra Vella</t>
  </si>
  <si>
    <t>Champion # NII</t>
  </si>
  <si>
    <t>Pg.Marítim # Hotel Tahití</t>
  </si>
  <si>
    <t>Rambla Montnegre # C/Can Font</t>
  </si>
  <si>
    <t>C/Salvador Espriu (davant Pabelló)</t>
  </si>
  <si>
    <t xml:space="preserve">Psg de la Riera # C/Mestral </t>
  </si>
  <si>
    <t>Passeig de la Riera # Camí de Can Pi</t>
  </si>
  <si>
    <t>Pstge de les Alzines (Institut)</t>
  </si>
  <si>
    <t>Avgda Pau Casals # Pg d'en Llull</t>
  </si>
  <si>
    <t>Camí Plà de la Torreta # N-II</t>
  </si>
  <si>
    <t>Traves Sant Pere # N-II (Estació Renfe)</t>
  </si>
  <si>
    <t>Baixada Torre Gran # Avgda. Sant Andreu</t>
  </si>
  <si>
    <t>Avgda. Can Sanç (costat tennis)</t>
  </si>
  <si>
    <t>C/Castell # C/de la Fornada</t>
  </si>
  <si>
    <t>Avgda. Rocaferrera # Pg Garrofers</t>
  </si>
  <si>
    <t>C/ del Port ( Barri Balís)</t>
  </si>
  <si>
    <t>Avgda. Sant Andreu (Rest. Castell de Mar)</t>
  </si>
  <si>
    <t>Cami del Golf # Avgda. del Puntó</t>
  </si>
  <si>
    <t>C/Mestral # C/Garbí)</t>
  </si>
  <si>
    <t>Avgda. Sant Andreu (les lloses)</t>
  </si>
  <si>
    <t>Avgda. Rocaferrera # Pg. de la Plana</t>
  </si>
  <si>
    <t>C/Camelia (sota l'autopista)</t>
  </si>
  <si>
    <t>Camí a Alella # C/Aqueducte</t>
  </si>
  <si>
    <t>C/La Vinya # C/Migjorn</t>
  </si>
  <si>
    <t>C/Joan XXIII # C/Pi de la India</t>
  </si>
  <si>
    <t>C/Puigdoriol, 87</t>
  </si>
  <si>
    <t>C/Migjorn # C/Josep Puigoriol</t>
  </si>
  <si>
    <t>Torrent de les Monges # Francesc d'Assís</t>
  </si>
  <si>
    <t>Psst. de la Riera # C/Can Bassols</t>
  </si>
  <si>
    <t>C/Jaques Costeau # Torrent de Sant Berger</t>
  </si>
  <si>
    <t>Passeig el Castanyer # C/Cadí</t>
  </si>
  <si>
    <t>Plaça St.Martí</t>
  </si>
  <si>
    <t>C/Pep Ventura # C/Tenor Viñas</t>
  </si>
  <si>
    <t>Camí a Alella, 76</t>
  </si>
  <si>
    <t>Riera # Torrent del Molí</t>
  </si>
  <si>
    <t>Urb. Mas Mora (entrada)</t>
  </si>
  <si>
    <t>Urb. Mas Mora (plaça del Pi)</t>
  </si>
  <si>
    <t>Urb. Mas Mora (sis carrens)</t>
  </si>
  <si>
    <t>C/Maresme (davant de la Citroen)</t>
  </si>
  <si>
    <t>Darrera de la Plaça  Església</t>
  </si>
  <si>
    <t>C/Serrat de Mas, nº 16</t>
  </si>
  <si>
    <t>C/Alexander Fleming # C/Juan Ramon</t>
  </si>
  <si>
    <t>C/Escultor Clarà # Plaça de les Mines</t>
  </si>
  <si>
    <t>-----------------------------</t>
  </si>
  <si>
    <t>C/Doedes (Restaurant Cubana)</t>
  </si>
  <si>
    <t>Pàrking Nacional (prop pont)</t>
  </si>
  <si>
    <t>C/Aragó</t>
  </si>
  <si>
    <t>C/Doctor Arana  # C/Gral. Prim</t>
  </si>
  <si>
    <t>Parc l'Amistat (darrera l'Esplai)</t>
  </si>
  <si>
    <t>Urb. St.Daniel (C/Migjorn)</t>
  </si>
  <si>
    <t>Parc l'Amistat # Mercat Municipal</t>
  </si>
  <si>
    <t>Baixador Ocata</t>
  </si>
  <si>
    <t>Plaça de la Vila (costat Ajuntament)</t>
  </si>
  <si>
    <t>Vil-la Minerva (prop autopista)</t>
  </si>
  <si>
    <t>Camí de la Esglesia antiga # Cementeri</t>
  </si>
  <si>
    <t>Avgda. de la Cornisa # Can Bacardi</t>
  </si>
  <si>
    <t>C/Esglesia, nº 24</t>
  </si>
  <si>
    <t>C/Alenxandre Verges</t>
  </si>
  <si>
    <t>C/Minerva, nº 18</t>
  </si>
  <si>
    <t>Avgda. Can Sanç (pàrking estació)</t>
  </si>
  <si>
    <t>Camí de Balis  # N II</t>
  </si>
  <si>
    <t>Avgda. Can Sans, nº 115</t>
  </si>
  <si>
    <t>Bon Pastor # C/Joan Margall</t>
  </si>
  <si>
    <t>Plaça Ancora</t>
  </si>
  <si>
    <t>Camí del Sot, s/n (Tennis Park)</t>
  </si>
  <si>
    <t>Passeig de la Gleva (Institut)</t>
  </si>
  <si>
    <t>Camí de la Masia # Camí de Balís</t>
  </si>
  <si>
    <t>Avgda. Badalona # C/ dels Cedres</t>
  </si>
  <si>
    <t>C/Maresme # C/Africa</t>
  </si>
  <si>
    <t>C/Ferrer i Guàrdia, 14</t>
  </si>
  <si>
    <t>C/Mediterrània # C/ de les Mimoses (Rest. Can Sors)</t>
  </si>
  <si>
    <t>Plaçeta C/Figuerals (La Serreta)</t>
  </si>
  <si>
    <t>Avgda dels Rosers # C/Font</t>
  </si>
  <si>
    <t>C.P. Ferran Fabra (Avgda. Ferran Fabra,1)</t>
  </si>
  <si>
    <t>Urb. Mas Coll - C/de la Selva (placeta)</t>
  </si>
  <si>
    <t>C/Africa # C/Maresme</t>
  </si>
  <si>
    <t>C/ d'Avall, 8</t>
  </si>
  <si>
    <t>Riera Pare Fita, 61 # C/Sta.Clara</t>
  </si>
  <si>
    <t>Rieral de Sa Clavella # C/Anna Mª Ravell</t>
  </si>
  <si>
    <t>C/Doedes, 55 # Pl.de la Mare Montalt</t>
  </si>
  <si>
    <t>C/Doedes, 74 # Passeig de Ronda</t>
  </si>
  <si>
    <t>Pare Fita, 81 (Grup Lourdes) # C/Arxipreste Rigau</t>
  </si>
  <si>
    <t>C/Lleida # C/La Soleia (Urb. La Soleia)</t>
  </si>
  <si>
    <t>Passeig Creu de Pedra, 41</t>
  </si>
  <si>
    <t>Coma Clara (Urb Can Magarola)</t>
  </si>
  <si>
    <t>Inici C/Dr Homs</t>
  </si>
  <si>
    <t>Pl.Onze de Setembre (Platja costat Port)</t>
  </si>
  <si>
    <t>C/de l'Olivar # C/Plana del Paraiso</t>
  </si>
  <si>
    <t>Esculptor Pau Costa # Arquitecte Gaudí (Plça. de les Olles)</t>
  </si>
  <si>
    <t>Urb. Les Roses (C/Joan Monjo i Pons)</t>
  </si>
  <si>
    <t>Riera de Caldetes (davant Tennis)</t>
  </si>
  <si>
    <t>C/Sta. Clara (dins asil d'avis Can Torrent)</t>
  </si>
  <si>
    <t>Carretera Torrentbó 1 (Passeig Atmellers)</t>
  </si>
  <si>
    <t>Camí Ral # Baixada de l'Estació</t>
  </si>
  <si>
    <t>Ctra. de St. Vicenç # N-II</t>
  </si>
  <si>
    <t>C/Fornaca</t>
  </si>
  <si>
    <t>Riera de Caldetes,48 # Pàrking</t>
  </si>
  <si>
    <t>Riera de Caldetes # C/Verge  de la Mercè</t>
  </si>
  <si>
    <t>C/Santa Teresa # C/Sant Vicenç</t>
  </si>
  <si>
    <t>C/Major # Ctra. de St. Vicenç</t>
  </si>
  <si>
    <t>Crtra. B-510 (Entrada Poble Parada Bus)</t>
  </si>
  <si>
    <t>C/Mossen Jacint Verdaguer, nº 10</t>
  </si>
  <si>
    <t>C/Salvador Dalí, nº 4</t>
  </si>
  <si>
    <t>Canyamars C/ Major, nº 4</t>
  </si>
  <si>
    <t>Canyamars C/ Major, nº 39</t>
  </si>
  <si>
    <t>Urb. Can Massuet (Avgda.Can Massuet # C/Tarragona)</t>
  </si>
  <si>
    <t>Urb.Can Massuet (Avda.Corredor # C/Llinars)</t>
  </si>
  <si>
    <t>Urb.Can Massuet (C/Can Domingo)</t>
  </si>
  <si>
    <t>Barri  Viader C/ St. Genis # C/de St.Roc</t>
  </si>
  <si>
    <t>Avgda. Païssos Catalans # Avgda. Barcelona</t>
  </si>
  <si>
    <t>Passeig Marítim # Avgda. Països Catalans</t>
  </si>
  <si>
    <t>Barri Palomers (C/Isaac Albeniz # Avgda.Costa Brava)</t>
  </si>
  <si>
    <t>Avga.Verge de Montserrat # C/Joan Maragall</t>
  </si>
  <si>
    <t>C/Florencia # C/Cadí</t>
  </si>
  <si>
    <t>Avgda. Costa Brava # C/Can Feliciano (Hospital)</t>
  </si>
  <si>
    <t>Avgda. Costa Brava (davant carreró sortida cases)</t>
  </si>
  <si>
    <t>Crta. de la Roca</t>
  </si>
  <si>
    <t>Camí de St. Bartomeu</t>
  </si>
  <si>
    <t>Rbla. D'Orrius (prop C.E.P. Francesc Macià)</t>
  </si>
  <si>
    <t>C/Cementiri # C/ El Mirador</t>
  </si>
  <si>
    <t>Urb. Mas Reixac (C/ del Ginestar)</t>
  </si>
  <si>
    <t>Escola Les Ferreries (C/J. Rubí # Rbla de les Ferreries)</t>
  </si>
  <si>
    <r>
      <t>Càmping Club St. Genis</t>
    </r>
    <r>
      <rPr>
        <u val="single"/>
        <sz val="10"/>
        <rFont val="Helv"/>
        <family val="0"/>
      </rPr>
      <t xml:space="preserve"> (ENTRADA)</t>
    </r>
  </si>
  <si>
    <r>
      <t>Càmping Caravaning St. Genís</t>
    </r>
    <r>
      <rPr>
        <u val="single"/>
        <sz val="10"/>
        <rFont val="Arial"/>
        <family val="2"/>
      </rPr>
      <t xml:space="preserve"> (INTERIOR)</t>
    </r>
  </si>
  <si>
    <t>Avgda. Mediterrani # C/Empordà</t>
  </si>
  <si>
    <t>Carretera de Premià # C/Joan Maragall</t>
  </si>
  <si>
    <t>C/ de St. Cristofor # Plaça Nova</t>
  </si>
  <si>
    <t>Gran Via, 70 # Crta. de Premià de Dalt</t>
  </si>
  <si>
    <t>Camí del Mig, nº 35-37 (Pavelló)</t>
  </si>
  <si>
    <t>C/ dels Pescadors # Fcesc. Mas Abril</t>
  </si>
  <si>
    <t>C.P. La Lió (C/Romà Piera)</t>
  </si>
  <si>
    <t>C/ de la Font # Plaça de l'Esglesia</t>
  </si>
  <si>
    <t>Avgda. Maresme (davant el Golf)</t>
  </si>
  <si>
    <t>Urb. Vistamar - Camí Mirador de Grimola</t>
  </si>
  <si>
    <r>
      <t xml:space="preserve">Urb. Castella d'Indies Av.Maresme </t>
    </r>
    <r>
      <rPr>
        <u val="single"/>
        <sz val="8"/>
        <rFont val="Arial"/>
        <family val="2"/>
      </rPr>
      <t>(Prop Rest.Los Arcos)</t>
    </r>
  </si>
  <si>
    <t>Urb Castella d'Indies (C/ Puigmal)</t>
  </si>
  <si>
    <t>Urb.Castella d'Indies (C/Puigmal # C/Cadí)</t>
  </si>
  <si>
    <t>Urb.Vistamar -Sot de les Ginesteres# Camí Canet</t>
  </si>
  <si>
    <t>Barri Can Solé (C/Dr Barri # C/Aranyó)</t>
  </si>
  <si>
    <t>C/de les escoles</t>
  </si>
  <si>
    <t>C/Generalitat # C/Sta. Victoria</t>
  </si>
  <si>
    <t>C/Dr Barri,  25</t>
  </si>
  <si>
    <t>C/Onze de Setembre #  Sot de la Coma</t>
  </si>
  <si>
    <t>C/Jordi Carrasco (costat tennis)</t>
  </si>
  <si>
    <t>Crta. de Sants Vicens</t>
  </si>
  <si>
    <t>C/ del Bou # C/La Vall</t>
  </si>
  <si>
    <t>Riera,112 # C/Pere Noguera</t>
  </si>
  <si>
    <t>Passeig Sant Joan</t>
  </si>
  <si>
    <t>C/Verge de la Mercè</t>
  </si>
  <si>
    <t>Pstge. J.Matas #C.P. Masriera (parc dels geganters)</t>
  </si>
  <si>
    <t>C/Fornaca # C/Castell</t>
  </si>
  <si>
    <t>La Cotosa - Camí La Laia Rosa</t>
  </si>
  <si>
    <t>Camí Yeguada Aristos</t>
  </si>
  <si>
    <t>JUNY 2006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</si>
</sst>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General_)"/>
    <numFmt numFmtId="191" formatCode="\c\o\n\t"/>
    <numFmt numFmtId="192" formatCode="0.0"/>
    <numFmt numFmtId="193" formatCode="0.00_)"/>
    <numFmt numFmtId="194" formatCode="0.000_)"/>
    <numFmt numFmtId="195" formatCode="0.0000_)"/>
    <numFmt numFmtId="196" formatCode="d/m"/>
    <numFmt numFmtId="197" formatCode="_-* #,##0.00\ [$€]_-;\-* #,##0.00\ [$€]_-;_-* &quot;-&quot;??\ [$€]_-;_-@_-"/>
    <numFmt numFmtId="198" formatCode="0;[Red]0"/>
    <numFmt numFmtId="199" formatCode="#,##0\ &quot;pta&quot;"/>
  </numFmts>
  <fonts count="46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u val="single"/>
      <sz val="1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29"/>
      <name val="Arial"/>
      <family val="2"/>
    </font>
    <font>
      <i/>
      <sz val="10"/>
      <color indexed="29"/>
      <name val="Arial"/>
      <family val="2"/>
    </font>
    <font>
      <sz val="12"/>
      <color indexed="24"/>
      <name val="Arial"/>
      <family val="2"/>
    </font>
    <font>
      <sz val="12"/>
      <color indexed="17"/>
      <name val="Arial"/>
      <family val="2"/>
    </font>
    <font>
      <sz val="12"/>
      <color indexed="32"/>
      <name val="Arial"/>
      <family val="2"/>
    </font>
    <font>
      <sz val="12"/>
      <color indexed="32"/>
      <name val="Helv"/>
      <family val="0"/>
    </font>
    <font>
      <b/>
      <sz val="12"/>
      <name val="Arial"/>
      <family val="2"/>
    </font>
    <font>
      <u val="single"/>
      <sz val="11"/>
      <name val="Arial"/>
      <family val="2"/>
    </font>
    <font>
      <u val="single"/>
      <sz val="8"/>
      <name val="Arial"/>
      <family val="2"/>
    </font>
    <font>
      <sz val="48"/>
      <color indexed="9"/>
      <name val="Arial"/>
      <family val="2"/>
    </font>
    <font>
      <sz val="7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u val="single"/>
      <sz val="9"/>
      <name val="Arial"/>
      <family val="2"/>
    </font>
    <font>
      <b/>
      <sz val="20"/>
      <color indexed="9"/>
      <name val="Arial"/>
      <family val="2"/>
    </font>
    <font>
      <i/>
      <sz val="7"/>
      <name val="Arial"/>
      <family val="2"/>
    </font>
    <font>
      <sz val="7"/>
      <color indexed="55"/>
      <name val="Arial"/>
      <family val="2"/>
    </font>
    <font>
      <sz val="7"/>
      <name val="Helv"/>
      <family val="0"/>
    </font>
    <font>
      <sz val="14"/>
      <color indexed="12"/>
      <name val="Arial"/>
      <family val="2"/>
    </font>
    <font>
      <u val="single"/>
      <sz val="10"/>
      <name val="Helv"/>
      <family val="0"/>
    </font>
    <font>
      <i/>
      <sz val="10"/>
      <color indexed="10"/>
      <name val="Arial"/>
      <family val="2"/>
    </font>
    <font>
      <sz val="12"/>
      <color indexed="10"/>
      <name val="Helv"/>
      <family val="0"/>
    </font>
    <font>
      <sz val="9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u val="single"/>
      <sz val="6"/>
      <color indexed="12"/>
      <name val="Arial"/>
      <family val="2"/>
    </font>
    <font>
      <u val="single"/>
      <sz val="12"/>
      <name val="Helv"/>
      <family val="0"/>
    </font>
    <font>
      <sz val="12"/>
      <name val="Recollida"/>
      <family val="0"/>
    </font>
    <font>
      <sz val="12"/>
      <name val="Agency FB"/>
      <family val="2"/>
    </font>
    <font>
      <sz val="10"/>
      <color indexed="12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7" fontId="24" fillId="0" borderId="0" applyFont="0" applyFill="0" applyBorder="0" applyAlignment="0" applyProtection="0"/>
    <xf numFmtId="0" fontId="24" fillId="0" borderId="0">
      <alignment/>
      <protection/>
    </xf>
    <xf numFmtId="190" fontId="0" fillId="0" borderId="0">
      <alignment/>
      <protection/>
    </xf>
    <xf numFmtId="189" fontId="0" fillId="0" borderId="1">
      <alignment horizontal="center" vertical="center"/>
      <protection/>
    </xf>
  </cellStyleXfs>
  <cellXfs count="199">
    <xf numFmtId="190" fontId="0" fillId="0" borderId="0" xfId="0" applyAlignment="1">
      <alignment/>
    </xf>
    <xf numFmtId="190" fontId="0" fillId="0" borderId="0" xfId="0" applyFont="1" applyAlignment="1">
      <alignment/>
    </xf>
    <xf numFmtId="190" fontId="4" fillId="0" borderId="2" xfId="0" applyFont="1" applyBorder="1" applyAlignment="1">
      <alignment horizontal="left"/>
    </xf>
    <xf numFmtId="190" fontId="0" fillId="0" borderId="2" xfId="0" applyFont="1" applyBorder="1" applyAlignment="1">
      <alignment/>
    </xf>
    <xf numFmtId="190" fontId="0" fillId="0" borderId="3" xfId="0" applyFont="1" applyBorder="1" applyAlignment="1">
      <alignment/>
    </xf>
    <xf numFmtId="190" fontId="2" fillId="0" borderId="0" xfId="0" applyFont="1" applyAlignment="1">
      <alignment/>
    </xf>
    <xf numFmtId="189" fontId="0" fillId="0" borderId="0" xfId="0" applyNumberFormat="1" applyFont="1" applyAlignment="1" applyProtection="1">
      <alignment/>
      <protection/>
    </xf>
    <xf numFmtId="190" fontId="2" fillId="0" borderId="2" xfId="0" applyFont="1" applyBorder="1" applyAlignment="1">
      <alignment horizontal="right"/>
    </xf>
    <xf numFmtId="190" fontId="2" fillId="0" borderId="0" xfId="0" applyFont="1" applyAlignment="1">
      <alignment horizontal="left"/>
    </xf>
    <xf numFmtId="189" fontId="0" fillId="0" borderId="0" xfId="0" applyNumberFormat="1" applyFont="1" applyBorder="1" applyAlignment="1" applyProtection="1">
      <alignment/>
      <protection/>
    </xf>
    <xf numFmtId="190" fontId="0" fillId="0" borderId="0" xfId="0" applyFont="1" applyBorder="1" applyAlignment="1">
      <alignment/>
    </xf>
    <xf numFmtId="190" fontId="8" fillId="0" borderId="0" xfId="0" applyFont="1" applyAlignment="1" quotePrefix="1">
      <alignment horizontal="left"/>
    </xf>
    <xf numFmtId="190" fontId="9" fillId="0" borderId="0" xfId="0" applyFont="1" applyAlignment="1">
      <alignment horizontal="right"/>
    </xf>
    <xf numFmtId="190" fontId="9" fillId="0" borderId="0" xfId="0" applyFont="1" applyAlignment="1">
      <alignment/>
    </xf>
    <xf numFmtId="190" fontId="10" fillId="0" borderId="0" xfId="0" applyFont="1" applyAlignment="1">
      <alignment/>
    </xf>
    <xf numFmtId="189" fontId="0" fillId="0" borderId="4" xfId="0" applyNumberFormat="1" applyFont="1" applyBorder="1" applyAlignment="1" applyProtection="1">
      <alignment/>
      <protection/>
    </xf>
    <xf numFmtId="190" fontId="0" fillId="0" borderId="0" xfId="0" applyBorder="1" applyAlignment="1">
      <alignment/>
    </xf>
    <xf numFmtId="190" fontId="7" fillId="0" borderId="0" xfId="0" applyFont="1" applyBorder="1" applyAlignment="1">
      <alignment horizontal="right"/>
    </xf>
    <xf numFmtId="190" fontId="0" fillId="0" borderId="4" xfId="0" applyFont="1" applyBorder="1" applyAlignment="1">
      <alignment/>
    </xf>
    <xf numFmtId="190" fontId="2" fillId="0" borderId="4" xfId="0" applyFont="1" applyBorder="1" applyAlignment="1">
      <alignment horizontal="right"/>
    </xf>
    <xf numFmtId="190" fontId="12" fillId="0" borderId="0" xfId="0" applyFont="1" applyAlignment="1">
      <alignment/>
    </xf>
    <xf numFmtId="190" fontId="13" fillId="0" borderId="0" xfId="0" applyFont="1" applyAlignment="1">
      <alignment/>
    </xf>
    <xf numFmtId="190" fontId="13" fillId="0" borderId="0" xfId="0" applyFont="1" applyBorder="1" applyAlignment="1">
      <alignment/>
    </xf>
    <xf numFmtId="189" fontId="12" fillId="0" borderId="0" xfId="0" applyNumberFormat="1" applyFont="1" applyBorder="1" applyAlignment="1" applyProtection="1">
      <alignment/>
      <protection/>
    </xf>
    <xf numFmtId="190" fontId="17" fillId="0" borderId="0" xfId="0" applyFont="1" applyAlignment="1">
      <alignment/>
    </xf>
    <xf numFmtId="190" fontId="16" fillId="0" borderId="0" xfId="0" applyFont="1" applyBorder="1" applyAlignment="1">
      <alignment/>
    </xf>
    <xf numFmtId="190" fontId="15" fillId="0" borderId="0" xfId="0" applyFont="1" applyBorder="1" applyAlignment="1">
      <alignment/>
    </xf>
    <xf numFmtId="188" fontId="15" fillId="0" borderId="0" xfId="0" applyNumberFormat="1" applyFont="1" applyBorder="1" applyAlignment="1" applyProtection="1">
      <alignment/>
      <protection/>
    </xf>
    <xf numFmtId="190" fontId="17" fillId="0" borderId="0" xfId="0" applyFont="1" applyBorder="1" applyAlignment="1">
      <alignment/>
    </xf>
    <xf numFmtId="190" fontId="18" fillId="0" borderId="0" xfId="0" applyFont="1" applyBorder="1" applyAlignment="1">
      <alignment/>
    </xf>
    <xf numFmtId="189" fontId="17" fillId="0" borderId="0" xfId="0" applyNumberFormat="1" applyFont="1" applyBorder="1" applyAlignment="1">
      <alignment/>
    </xf>
    <xf numFmtId="190" fontId="14" fillId="0" borderId="0" xfId="0" applyFont="1" applyBorder="1" applyAlignment="1">
      <alignment/>
    </xf>
    <xf numFmtId="188" fontId="23" fillId="0" borderId="5" xfId="0" applyNumberFormat="1" applyFont="1" applyBorder="1" applyAlignment="1" applyProtection="1">
      <alignment/>
      <protection/>
    </xf>
    <xf numFmtId="190" fontId="0" fillId="0" borderId="0" xfId="0" applyAlignment="1" quotePrefix="1">
      <alignment/>
    </xf>
    <xf numFmtId="190" fontId="26" fillId="0" borderId="0" xfId="0" applyFont="1" applyAlignment="1">
      <alignment horizontal="center"/>
    </xf>
    <xf numFmtId="190" fontId="0" fillId="0" borderId="0" xfId="0" applyFill="1" applyAlignment="1">
      <alignment/>
    </xf>
    <xf numFmtId="190" fontId="0" fillId="0" borderId="0" xfId="0" applyFont="1" applyFill="1" applyBorder="1" applyAlignment="1">
      <alignment/>
    </xf>
    <xf numFmtId="190" fontId="0" fillId="0" borderId="0" xfId="0" applyFill="1" applyBorder="1" applyAlignment="1">
      <alignment/>
    </xf>
    <xf numFmtId="190" fontId="12" fillId="0" borderId="4" xfId="0" applyFont="1" applyBorder="1" applyAlignment="1">
      <alignment/>
    </xf>
    <xf numFmtId="190" fontId="27" fillId="0" borderId="0" xfId="0" applyFont="1" applyBorder="1" applyAlignment="1">
      <alignment horizontal="right"/>
    </xf>
    <xf numFmtId="190" fontId="20" fillId="0" borderId="0" xfId="0" applyFont="1" applyBorder="1" applyAlignment="1">
      <alignment horizontal="right"/>
    </xf>
    <xf numFmtId="190" fontId="22" fillId="2" borderId="6" xfId="0" applyFont="1" applyFill="1" applyBorder="1" applyAlignment="1" quotePrefix="1">
      <alignment horizontal="left"/>
    </xf>
    <xf numFmtId="190" fontId="0" fillId="2" borderId="7" xfId="0" applyFont="1" applyFill="1" applyBorder="1" applyAlignment="1">
      <alignment/>
    </xf>
    <xf numFmtId="190" fontId="11" fillId="2" borderId="4" xfId="0" applyFont="1" applyFill="1" applyBorder="1" applyAlignment="1">
      <alignment/>
    </xf>
    <xf numFmtId="190" fontId="11" fillId="2" borderId="2" xfId="0" applyFont="1" applyFill="1" applyBorder="1" applyAlignment="1">
      <alignment/>
    </xf>
    <xf numFmtId="190" fontId="23" fillId="0" borderId="0" xfId="0" applyFont="1" applyAlignment="1">
      <alignment/>
    </xf>
    <xf numFmtId="190" fontId="23" fillId="2" borderId="7" xfId="0" applyFont="1" applyFill="1" applyBorder="1" applyAlignment="1">
      <alignment horizontal="left"/>
    </xf>
    <xf numFmtId="190" fontId="23" fillId="0" borderId="0" xfId="0" applyFont="1" applyAlignment="1">
      <alignment horizontal="left"/>
    </xf>
    <xf numFmtId="190" fontId="23" fillId="0" borderId="2" xfId="0" applyFont="1" applyBorder="1" applyAlignment="1">
      <alignment/>
    </xf>
    <xf numFmtId="190" fontId="23" fillId="0" borderId="3" xfId="0" applyFont="1" applyBorder="1" applyAlignment="1">
      <alignment/>
    </xf>
    <xf numFmtId="190" fontId="23" fillId="0" borderId="4" xfId="0" applyFont="1" applyBorder="1" applyAlignment="1">
      <alignment/>
    </xf>
    <xf numFmtId="190" fontId="23" fillId="0" borderId="0" xfId="0" applyFont="1" applyBorder="1" applyAlignment="1">
      <alignment/>
    </xf>
    <xf numFmtId="190" fontId="32" fillId="0" borderId="0" xfId="0" applyFont="1" applyAlignment="1">
      <alignment/>
    </xf>
    <xf numFmtId="190" fontId="0" fillId="0" borderId="0" xfId="0" applyFont="1" applyBorder="1" applyAlignment="1" quotePrefix="1">
      <alignment/>
    </xf>
    <xf numFmtId="190" fontId="33" fillId="0" borderId="8" xfId="0" applyFont="1" applyFill="1" applyBorder="1" applyAlignment="1">
      <alignment horizontal="left"/>
    </xf>
    <xf numFmtId="190" fontId="0" fillId="0" borderId="0" xfId="0" applyFont="1" applyAlignment="1" quotePrefix="1">
      <alignment/>
    </xf>
    <xf numFmtId="190" fontId="19" fillId="0" borderId="0" xfId="0" applyFont="1" applyAlignment="1">
      <alignment/>
    </xf>
    <xf numFmtId="190" fontId="27" fillId="0" borderId="0" xfId="0" applyFont="1" applyFill="1" applyBorder="1" applyAlignment="1">
      <alignment horizontal="right"/>
    </xf>
    <xf numFmtId="190" fontId="11" fillId="2" borderId="0" xfId="0" applyFont="1" applyFill="1" applyBorder="1" applyAlignment="1">
      <alignment/>
    </xf>
    <xf numFmtId="190" fontId="12" fillId="2" borderId="7" xfId="0" applyFont="1" applyFill="1" applyBorder="1" applyAlignment="1">
      <alignment horizontal="left"/>
    </xf>
    <xf numFmtId="190" fontId="12" fillId="0" borderId="0" xfId="0" applyFont="1" applyAlignment="1">
      <alignment horizontal="left"/>
    </xf>
    <xf numFmtId="190" fontId="12" fillId="0" borderId="2" xfId="0" applyFont="1" applyBorder="1" applyAlignment="1">
      <alignment/>
    </xf>
    <xf numFmtId="190" fontId="12" fillId="0" borderId="3" xfId="0" applyFont="1" applyBorder="1" applyAlignment="1">
      <alignment/>
    </xf>
    <xf numFmtId="190" fontId="36" fillId="0" borderId="0" xfId="0" applyFont="1" applyAlignment="1">
      <alignment/>
    </xf>
    <xf numFmtId="190" fontId="12" fillId="0" borderId="0" xfId="0" applyFont="1" applyBorder="1" applyAlignment="1">
      <alignment/>
    </xf>
    <xf numFmtId="190" fontId="22" fillId="2" borderId="7" xfId="0" applyFont="1" applyFill="1" applyBorder="1" applyAlignment="1" quotePrefix="1">
      <alignment horizontal="left"/>
    </xf>
    <xf numFmtId="190" fontId="2" fillId="0" borderId="0" xfId="0" applyFont="1" applyBorder="1" applyAlignment="1">
      <alignment horizontal="right"/>
    </xf>
    <xf numFmtId="190" fontId="33" fillId="0" borderId="0" xfId="0" applyFont="1" applyFill="1" applyBorder="1" applyAlignment="1">
      <alignment horizontal="left"/>
    </xf>
    <xf numFmtId="190" fontId="0" fillId="0" borderId="0" xfId="0" applyFont="1" applyAlignment="1">
      <alignment/>
    </xf>
    <xf numFmtId="190" fontId="0" fillId="0" borderId="3" xfId="0" applyFont="1" applyBorder="1" applyAlignment="1">
      <alignment/>
    </xf>
    <xf numFmtId="190" fontId="25" fillId="0" borderId="0" xfId="0" applyFont="1" applyBorder="1" applyAlignment="1">
      <alignment horizontal="right"/>
    </xf>
    <xf numFmtId="190" fontId="25" fillId="0" borderId="0" xfId="0" applyFont="1" applyAlignment="1">
      <alignment horizontal="right"/>
    </xf>
    <xf numFmtId="190" fontId="24" fillId="0" borderId="0" xfId="0" applyFont="1" applyBorder="1" applyAlignment="1">
      <alignment horizontal="right"/>
    </xf>
    <xf numFmtId="190" fontId="0" fillId="0" borderId="0" xfId="0" applyFont="1" applyBorder="1" applyAlignment="1">
      <alignment horizontal="right"/>
    </xf>
    <xf numFmtId="190" fontId="0" fillId="0" borderId="0" xfId="0" applyFont="1" applyBorder="1" applyAlignment="1">
      <alignment horizontal="right"/>
    </xf>
    <xf numFmtId="190" fontId="0" fillId="0" borderId="0" xfId="0" applyFont="1" applyAlignment="1">
      <alignment/>
    </xf>
    <xf numFmtId="190" fontId="0" fillId="0" borderId="4" xfId="0" applyFont="1" applyBorder="1" applyAlignment="1">
      <alignment/>
    </xf>
    <xf numFmtId="190" fontId="0" fillId="0" borderId="0" xfId="0" applyFont="1" applyFill="1" applyBorder="1" applyAlignment="1">
      <alignment horizontal="right"/>
    </xf>
    <xf numFmtId="190" fontId="0" fillId="0" borderId="4" xfId="0" applyFont="1" applyBorder="1" applyAlignment="1">
      <alignment/>
    </xf>
    <xf numFmtId="190" fontId="0" fillId="0" borderId="0" xfId="0" applyFont="1" applyAlignment="1">
      <alignment horizontal="right"/>
    </xf>
    <xf numFmtId="190" fontId="0" fillId="0" borderId="0" xfId="0" applyFont="1" applyBorder="1" applyAlignment="1">
      <alignment/>
    </xf>
    <xf numFmtId="190" fontId="36" fillId="0" borderId="0" xfId="0" applyFont="1" applyBorder="1" applyAlignment="1">
      <alignment/>
    </xf>
    <xf numFmtId="190" fontId="35" fillId="0" borderId="0" xfId="0" applyFont="1" applyBorder="1" applyAlignment="1">
      <alignment/>
    </xf>
    <xf numFmtId="190" fontId="32" fillId="0" borderId="0" xfId="0" applyFont="1" applyBorder="1" applyAlignment="1">
      <alignment/>
    </xf>
    <xf numFmtId="190" fontId="31" fillId="0" borderId="0" xfId="0" applyFont="1" applyBorder="1" applyAlignment="1">
      <alignment/>
    </xf>
    <xf numFmtId="190" fontId="30" fillId="0" borderId="0" xfId="0" applyFont="1" applyBorder="1" applyAlignment="1">
      <alignment/>
    </xf>
    <xf numFmtId="190" fontId="0" fillId="0" borderId="0" xfId="0" applyBorder="1" applyAlignment="1" quotePrefix="1">
      <alignment/>
    </xf>
    <xf numFmtId="190" fontId="12" fillId="0" borderId="0" xfId="0" applyFont="1" applyFill="1" applyAlignment="1">
      <alignment/>
    </xf>
    <xf numFmtId="1" fontId="19" fillId="0" borderId="1" xfId="0" applyNumberFormat="1" applyFont="1" applyBorder="1" applyAlignment="1" applyProtection="1">
      <alignment horizontal="centerContinuous"/>
      <protection/>
    </xf>
    <xf numFmtId="190" fontId="29" fillId="2" borderId="4" xfId="0" applyFont="1" applyFill="1" applyBorder="1" applyAlignment="1">
      <alignment horizontal="left"/>
    </xf>
    <xf numFmtId="190" fontId="29" fillId="2" borderId="2" xfId="0" applyFont="1" applyFill="1" applyBorder="1" applyAlignment="1">
      <alignment/>
    </xf>
    <xf numFmtId="190" fontId="38" fillId="2" borderId="2" xfId="0" applyFont="1" applyFill="1" applyBorder="1" applyAlignment="1">
      <alignment/>
    </xf>
    <xf numFmtId="190" fontId="39" fillId="3" borderId="9" xfId="0" applyFont="1" applyFill="1" applyBorder="1" applyAlignment="1">
      <alignment horizontal="left"/>
    </xf>
    <xf numFmtId="190" fontId="19" fillId="3" borderId="10" xfId="0" applyFont="1" applyFill="1" applyBorder="1" applyAlignment="1">
      <alignment/>
    </xf>
    <xf numFmtId="190" fontId="0" fillId="3" borderId="11" xfId="0" applyFill="1" applyBorder="1" applyAlignment="1">
      <alignment/>
    </xf>
    <xf numFmtId="190" fontId="39" fillId="3" borderId="10" xfId="0" applyFont="1" applyFill="1" applyBorder="1" applyAlignment="1">
      <alignment horizontal="left"/>
    </xf>
    <xf numFmtId="190" fontId="0" fillId="3" borderId="12" xfId="0" applyFill="1" applyBorder="1" applyAlignment="1">
      <alignment/>
    </xf>
    <xf numFmtId="190" fontId="0" fillId="3" borderId="13" xfId="0" applyFill="1" applyBorder="1" applyAlignment="1">
      <alignment/>
    </xf>
    <xf numFmtId="190" fontId="39" fillId="4" borderId="14" xfId="0" applyFont="1" applyFill="1" applyBorder="1" applyAlignment="1">
      <alignment horizontal="left"/>
    </xf>
    <xf numFmtId="190" fontId="39" fillId="4" borderId="10" xfId="0" applyFont="1" applyFill="1" applyBorder="1" applyAlignment="1">
      <alignment horizontal="left"/>
    </xf>
    <xf numFmtId="190" fontId="0" fillId="4" borderId="15" xfId="0" applyFill="1" applyBorder="1" applyAlignment="1">
      <alignment/>
    </xf>
    <xf numFmtId="190" fontId="0" fillId="4" borderId="11" xfId="0" applyFill="1" applyBorder="1" applyAlignment="1">
      <alignment/>
    </xf>
    <xf numFmtId="190" fontId="39" fillId="4" borderId="15" xfId="0" applyFont="1" applyFill="1" applyBorder="1" applyAlignment="1">
      <alignment horizontal="left"/>
    </xf>
    <xf numFmtId="190" fontId="39" fillId="4" borderId="13" xfId="0" applyFont="1" applyFill="1" applyBorder="1" applyAlignment="1">
      <alignment horizontal="left"/>
    </xf>
    <xf numFmtId="190" fontId="37" fillId="0" borderId="16" xfId="0" applyFont="1" applyBorder="1" applyAlignment="1">
      <alignment/>
    </xf>
    <xf numFmtId="190" fontId="37" fillId="0" borderId="17" xfId="0" applyFont="1" applyBorder="1" applyAlignment="1">
      <alignment/>
    </xf>
    <xf numFmtId="190" fontId="37" fillId="0" borderId="18" xfId="0" applyFont="1" applyBorder="1" applyAlignment="1">
      <alignment/>
    </xf>
    <xf numFmtId="190" fontId="37" fillId="0" borderId="19" xfId="0" applyFont="1" applyBorder="1" applyAlignment="1">
      <alignment/>
    </xf>
    <xf numFmtId="190" fontId="37" fillId="0" borderId="20" xfId="0" applyFont="1" applyBorder="1" applyAlignment="1">
      <alignment/>
    </xf>
    <xf numFmtId="190" fontId="37" fillId="0" borderId="21" xfId="0" applyFont="1" applyBorder="1" applyAlignment="1">
      <alignment/>
    </xf>
    <xf numFmtId="190" fontId="37" fillId="0" borderId="16" xfId="0" applyFont="1" applyBorder="1" applyAlignment="1">
      <alignment horizontal="center"/>
    </xf>
    <xf numFmtId="190" fontId="37" fillId="0" borderId="18" xfId="0" applyFont="1" applyBorder="1" applyAlignment="1">
      <alignment horizontal="center"/>
    </xf>
    <xf numFmtId="190" fontId="39" fillId="3" borderId="22" xfId="0" applyFont="1" applyFill="1" applyBorder="1" applyAlignment="1">
      <alignment horizontal="left"/>
    </xf>
    <xf numFmtId="190" fontId="37" fillId="0" borderId="23" xfId="0" applyFont="1" applyBorder="1" applyAlignment="1">
      <alignment/>
    </xf>
    <xf numFmtId="190" fontId="37" fillId="0" borderId="24" xfId="0" applyFont="1" applyBorder="1" applyAlignment="1">
      <alignment/>
    </xf>
    <xf numFmtId="190" fontId="37" fillId="0" borderId="25" xfId="0" applyFont="1" applyBorder="1" applyAlignment="1">
      <alignment horizontal="center"/>
    </xf>
    <xf numFmtId="190" fontId="37" fillId="0" borderId="26" xfId="0" applyFont="1" applyBorder="1" applyAlignment="1">
      <alignment/>
    </xf>
    <xf numFmtId="190" fontId="37" fillId="0" borderId="27" xfId="0" applyFont="1" applyBorder="1" applyAlignment="1">
      <alignment/>
    </xf>
    <xf numFmtId="190" fontId="37" fillId="0" borderId="28" xfId="0" applyFont="1" applyBorder="1" applyAlignment="1">
      <alignment/>
    </xf>
    <xf numFmtId="190" fontId="37" fillId="0" borderId="23" xfId="0" applyFont="1" applyBorder="1" applyAlignment="1">
      <alignment horizontal="center"/>
    </xf>
    <xf numFmtId="190" fontId="24" fillId="0" borderId="22" xfId="0" applyFont="1" applyBorder="1" applyAlignment="1">
      <alignment horizontal="left"/>
    </xf>
    <xf numFmtId="190" fontId="39" fillId="0" borderId="29" xfId="0" applyFont="1" applyBorder="1" applyAlignment="1">
      <alignment horizontal="center"/>
    </xf>
    <xf numFmtId="190" fontId="24" fillId="0" borderId="29" xfId="0" applyFont="1" applyBorder="1" applyAlignment="1">
      <alignment horizontal="center"/>
    </xf>
    <xf numFmtId="190" fontId="1" fillId="0" borderId="30" xfId="0" applyFont="1" applyBorder="1" applyAlignment="1">
      <alignment horizontal="center"/>
    </xf>
    <xf numFmtId="1" fontId="24" fillId="0" borderId="31" xfId="0" applyNumberFormat="1" applyFont="1" applyBorder="1" applyAlignment="1">
      <alignment horizontal="center"/>
    </xf>
    <xf numFmtId="1" fontId="24" fillId="0" borderId="29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24" fillId="0" borderId="32" xfId="0" applyNumberFormat="1" applyFont="1" applyBorder="1" applyAlignment="1">
      <alignment horizontal="center"/>
    </xf>
    <xf numFmtId="3" fontId="1" fillId="3" borderId="33" xfId="0" applyNumberFormat="1" applyFont="1" applyFill="1" applyBorder="1" applyAlignment="1">
      <alignment horizontal="center"/>
    </xf>
    <xf numFmtId="3" fontId="24" fillId="3" borderId="6" xfId="0" applyNumberFormat="1" applyFont="1" applyFill="1" applyBorder="1" applyAlignment="1">
      <alignment horizontal="center"/>
    </xf>
    <xf numFmtId="3" fontId="24" fillId="0" borderId="7" xfId="0" applyNumberFormat="1" applyFont="1" applyBorder="1" applyAlignment="1">
      <alignment horizontal="center"/>
    </xf>
    <xf numFmtId="192" fontId="24" fillId="4" borderId="34" xfId="0" applyNumberFormat="1" applyFont="1" applyFill="1" applyBorder="1" applyAlignment="1">
      <alignment horizontal="center"/>
    </xf>
    <xf numFmtId="1" fontId="24" fillId="4" borderId="6" xfId="0" applyNumberFormat="1" applyFont="1" applyFill="1" applyBorder="1" applyAlignment="1">
      <alignment horizontal="center"/>
    </xf>
    <xf numFmtId="1" fontId="24" fillId="4" borderId="7" xfId="0" applyNumberFormat="1" applyFont="1" applyFill="1" applyBorder="1" applyAlignment="1">
      <alignment horizontal="center"/>
    </xf>
    <xf numFmtId="1" fontId="24" fillId="4" borderId="34" xfId="0" applyNumberFormat="1" applyFont="1" applyFill="1" applyBorder="1" applyAlignment="1">
      <alignment horizontal="center"/>
    </xf>
    <xf numFmtId="190" fontId="39" fillId="0" borderId="1" xfId="0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190" fontId="39" fillId="3" borderId="11" xfId="0" applyFont="1" applyFill="1" applyBorder="1" applyAlignment="1">
      <alignment horizontal="left"/>
    </xf>
    <xf numFmtId="190" fontId="37" fillId="0" borderId="25" xfId="0" applyFont="1" applyBorder="1" applyAlignment="1">
      <alignment/>
    </xf>
    <xf numFmtId="1" fontId="24" fillId="0" borderId="30" xfId="0" applyNumberFormat="1" applyFont="1" applyFill="1" applyBorder="1" applyAlignment="1">
      <alignment horizontal="center"/>
    </xf>
    <xf numFmtId="190" fontId="24" fillId="0" borderId="1" xfId="0" applyFont="1" applyBorder="1" applyAlignment="1">
      <alignment horizontal="center"/>
    </xf>
    <xf numFmtId="190" fontId="36" fillId="0" borderId="0" xfId="0" applyFont="1" applyFill="1" applyBorder="1" applyAlignment="1">
      <alignment/>
    </xf>
    <xf numFmtId="190" fontId="36" fillId="0" borderId="0" xfId="0" applyFont="1" applyFill="1" applyAlignment="1">
      <alignment/>
    </xf>
    <xf numFmtId="190" fontId="32" fillId="0" borderId="0" xfId="0" applyFont="1" applyFill="1" applyAlignment="1">
      <alignment/>
    </xf>
    <xf numFmtId="190" fontId="6" fillId="0" borderId="0" xfId="0" applyFont="1" applyBorder="1" applyAlignment="1">
      <alignment horizontal="left"/>
    </xf>
    <xf numFmtId="3" fontId="1" fillId="3" borderId="34" xfId="0" applyNumberFormat="1" applyFont="1" applyFill="1" applyBorder="1" applyAlignment="1">
      <alignment horizontal="center"/>
    </xf>
    <xf numFmtId="3" fontId="24" fillId="3" borderId="34" xfId="0" applyNumberFormat="1" applyFont="1" applyFill="1" applyBorder="1" applyAlignment="1">
      <alignment horizontal="center"/>
    </xf>
    <xf numFmtId="190" fontId="39" fillId="0" borderId="16" xfId="0" applyFont="1" applyBorder="1" applyAlignment="1">
      <alignment horizontal="center"/>
    </xf>
    <xf numFmtId="190" fontId="20" fillId="0" borderId="0" xfId="0" applyFont="1" applyFill="1" applyBorder="1" applyAlignment="1">
      <alignment horizontal="right"/>
    </xf>
    <xf numFmtId="190" fontId="27" fillId="5" borderId="0" xfId="0" applyFont="1" applyFill="1" applyBorder="1" applyAlignment="1">
      <alignment horizontal="right"/>
    </xf>
    <xf numFmtId="190" fontId="27" fillId="0" borderId="0" xfId="0" applyFont="1" applyAlignment="1">
      <alignment horizontal="right"/>
    </xf>
    <xf numFmtId="190" fontId="27" fillId="5" borderId="0" xfId="0" applyFont="1" applyFill="1" applyAlignment="1">
      <alignment horizontal="right"/>
    </xf>
    <xf numFmtId="190" fontId="27" fillId="0" borderId="0" xfId="0" applyFont="1" applyFill="1" applyAlignment="1">
      <alignment horizontal="right"/>
    </xf>
    <xf numFmtId="190" fontId="0" fillId="0" borderId="0" xfId="19">
      <alignment/>
      <protection/>
    </xf>
    <xf numFmtId="190" fontId="42" fillId="0" borderId="0" xfId="0" applyFont="1" applyAlignment="1">
      <alignment/>
    </xf>
    <xf numFmtId="190" fontId="43" fillId="0" borderId="2" xfId="0" applyFont="1" applyBorder="1" applyAlignment="1">
      <alignment/>
    </xf>
    <xf numFmtId="190" fontId="27" fillId="6" borderId="0" xfId="0" applyFont="1" applyFill="1" applyBorder="1" applyAlignment="1">
      <alignment horizontal="right"/>
    </xf>
    <xf numFmtId="190" fontId="0" fillId="0" borderId="0" xfId="0" applyAlignment="1">
      <alignment horizontal="right"/>
    </xf>
    <xf numFmtId="190" fontId="0" fillId="0" borderId="0" xfId="19" applyBorder="1">
      <alignment/>
      <protection/>
    </xf>
    <xf numFmtId="190" fontId="27" fillId="0" borderId="35" xfId="0" applyFont="1" applyBorder="1" applyAlignment="1">
      <alignment horizontal="right"/>
    </xf>
    <xf numFmtId="188" fontId="5" fillId="0" borderId="36" xfId="0" applyNumberFormat="1" applyFont="1" applyBorder="1" applyAlignment="1" applyProtection="1">
      <alignment horizontal="center"/>
      <protection/>
    </xf>
    <xf numFmtId="190" fontId="0" fillId="2" borderId="0" xfId="0" applyFont="1" applyFill="1" applyBorder="1" applyAlignment="1">
      <alignment/>
    </xf>
    <xf numFmtId="190" fontId="2" fillId="0" borderId="0" xfId="0" applyFont="1" applyBorder="1" applyAlignment="1">
      <alignment/>
    </xf>
    <xf numFmtId="190" fontId="33" fillId="0" borderId="4" xfId="0" applyFont="1" applyFill="1" applyBorder="1" applyAlignment="1">
      <alignment horizontal="left"/>
    </xf>
    <xf numFmtId="190" fontId="0" fillId="0" borderId="4" xfId="19" applyBorder="1">
      <alignment/>
      <protection/>
    </xf>
    <xf numFmtId="190" fontId="33" fillId="0" borderId="37" xfId="0" applyFont="1" applyFill="1" applyBorder="1" applyAlignment="1">
      <alignment horizontal="left"/>
    </xf>
    <xf numFmtId="1" fontId="19" fillId="0" borderId="24" xfId="0" applyNumberFormat="1" applyFont="1" applyBorder="1" applyAlignment="1" applyProtection="1">
      <alignment horizontal="centerContinuous"/>
      <protection/>
    </xf>
    <xf numFmtId="190" fontId="33" fillId="0" borderId="38" xfId="0" applyFont="1" applyFill="1" applyBorder="1" applyAlignment="1">
      <alignment horizontal="left"/>
    </xf>
    <xf numFmtId="190" fontId="0" fillId="0" borderId="39" xfId="0" applyFont="1" applyBorder="1" applyAlignment="1">
      <alignment/>
    </xf>
    <xf numFmtId="190" fontId="0" fillId="0" borderId="37" xfId="19" applyBorder="1">
      <alignment/>
      <protection/>
    </xf>
    <xf numFmtId="188" fontId="5" fillId="0" borderId="1" xfId="0" applyNumberFormat="1" applyFont="1" applyBorder="1" applyAlignment="1" applyProtection="1">
      <alignment horizontal="center"/>
      <protection/>
    </xf>
    <xf numFmtId="190" fontId="20" fillId="0" borderId="0" xfId="0" applyFont="1" applyAlignment="1">
      <alignment horizontal="right"/>
    </xf>
    <xf numFmtId="190" fontId="32" fillId="0" borderId="0" xfId="0" applyFont="1" applyBorder="1" applyAlignment="1" quotePrefix="1">
      <alignment/>
    </xf>
    <xf numFmtId="188" fontId="24" fillId="0" borderId="5" xfId="0" applyNumberFormat="1" applyFont="1" applyBorder="1" applyAlignment="1" applyProtection="1">
      <alignment horizontal="center"/>
      <protection/>
    </xf>
    <xf numFmtId="190" fontId="41" fillId="0" borderId="0" xfId="0" applyFont="1" applyFill="1" applyAlignment="1">
      <alignment horizontal="right"/>
    </xf>
    <xf numFmtId="190" fontId="27" fillId="0" borderId="0" xfId="19" applyFont="1" applyFill="1" applyBorder="1" applyAlignment="1">
      <alignment horizontal="right"/>
      <protection/>
    </xf>
    <xf numFmtId="0" fontId="23" fillId="0" borderId="0" xfId="0" applyNumberFormat="1" applyFont="1" applyBorder="1" applyAlignment="1">
      <alignment/>
    </xf>
    <xf numFmtId="199" fontId="23" fillId="0" borderId="0" xfId="0" applyNumberFormat="1" applyFont="1" applyBorder="1" applyAlignment="1" applyProtection="1">
      <alignment/>
      <protection locked="0"/>
    </xf>
    <xf numFmtId="192" fontId="44" fillId="0" borderId="0" xfId="0" applyNumberFormat="1" applyFont="1" applyAlignment="1">
      <alignment horizontal="center"/>
    </xf>
    <xf numFmtId="192" fontId="44" fillId="0" borderId="0" xfId="0" applyNumberFormat="1" applyFont="1" applyBorder="1" applyAlignment="1">
      <alignment horizontal="center"/>
    </xf>
    <xf numFmtId="190" fontId="7" fillId="0" borderId="0" xfId="0" applyFont="1" applyFill="1" applyBorder="1" applyAlignment="1">
      <alignment horizontal="right"/>
    </xf>
    <xf numFmtId="190" fontId="28" fillId="0" borderId="0" xfId="0" applyFont="1" applyBorder="1" applyAlignment="1">
      <alignment horizontal="right"/>
    </xf>
    <xf numFmtId="190" fontId="20" fillId="5" borderId="0" xfId="0" applyFont="1" applyFill="1" applyBorder="1" applyAlignment="1">
      <alignment horizontal="right"/>
    </xf>
    <xf numFmtId="0" fontId="27" fillId="0" borderId="0" xfId="18" applyFont="1" applyAlignment="1">
      <alignment horizontal="right"/>
      <protection/>
    </xf>
    <xf numFmtId="190" fontId="23" fillId="0" borderId="0" xfId="0" applyFont="1" applyBorder="1" applyAlignment="1" quotePrefix="1">
      <alignment/>
    </xf>
    <xf numFmtId="190" fontId="20" fillId="0" borderId="40" xfId="0" applyFont="1" applyFill="1" applyBorder="1" applyAlignment="1">
      <alignment horizontal="right"/>
    </xf>
    <xf numFmtId="189" fontId="0" fillId="0" borderId="1" xfId="20">
      <alignment horizontal="center" vertical="center"/>
      <protection/>
    </xf>
    <xf numFmtId="189" fontId="0" fillId="0" borderId="1" xfId="20" quotePrefix="1">
      <alignment horizontal="center" vertical="center"/>
      <protection/>
    </xf>
    <xf numFmtId="189" fontId="0" fillId="6" borderId="1" xfId="20" applyFill="1">
      <alignment horizontal="center" vertical="center"/>
      <protection/>
    </xf>
    <xf numFmtId="189" fontId="0" fillId="6" borderId="1" xfId="20" applyFill="1" quotePrefix="1">
      <alignment horizontal="center" vertical="center"/>
      <protection/>
    </xf>
    <xf numFmtId="189" fontId="0" fillId="0" borderId="0" xfId="0" applyNumberFormat="1" applyFont="1" applyFill="1" applyBorder="1" applyAlignment="1" applyProtection="1">
      <alignment/>
      <protection/>
    </xf>
    <xf numFmtId="49" fontId="45" fillId="0" borderId="0" xfId="0" applyNumberFormat="1" applyFont="1" applyAlignment="1">
      <alignment/>
    </xf>
    <xf numFmtId="188" fontId="23" fillId="0" borderId="5" xfId="0" applyNumberFormat="1" applyFont="1" applyFill="1" applyBorder="1" applyAlignment="1" applyProtection="1">
      <alignment horizontal="center"/>
      <protection/>
    </xf>
    <xf numFmtId="188" fontId="23" fillId="0" borderId="5" xfId="0" applyNumberFormat="1" applyFont="1" applyBorder="1" applyAlignment="1" applyProtection="1">
      <alignment horizontal="center"/>
      <protection/>
    </xf>
    <xf numFmtId="49" fontId="29" fillId="2" borderId="2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90" fontId="26" fillId="0" borderId="0" xfId="0" applyFont="1" applyAlignment="1">
      <alignment horizontal="center"/>
    </xf>
  </cellXfs>
  <cellStyles count="7">
    <cellStyle name="Normal" xfId="0"/>
    <cellStyle name="Euro" xfId="15"/>
    <cellStyle name="Hyperlink" xfId="16"/>
    <cellStyle name="Comma" xfId="17"/>
    <cellStyle name="Normal_C-Fulls" xfId="18"/>
    <cellStyle name="Normal_vidre" xfId="19"/>
    <cellStyle name="Recollida" xfId="20"/>
  </cellStyles>
  <dxfs count="5">
    <dxf>
      <font>
        <color auto="1"/>
      </font>
      <fill>
        <patternFill>
          <bgColor rgb="FF69FFFF"/>
        </patternFill>
      </fill>
      <border/>
    </dxf>
    <dxf>
      <fill>
        <patternFill>
          <bgColor rgb="FFA6CAF0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>
          <bgColor rgb="FFFF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0</xdr:rowOff>
    </xdr:from>
    <xdr:to>
      <xdr:col>36</xdr:col>
      <xdr:colOff>0</xdr:colOff>
      <xdr:row>11</xdr:row>
      <xdr:rowOff>0</xdr:rowOff>
    </xdr:to>
    <xdr:sp>
      <xdr:nvSpPr>
        <xdr:cNvPr id="1" name="Rectangle 14"/>
        <xdr:cNvSpPr>
          <a:spLocks/>
        </xdr:cNvSpPr>
      </xdr:nvSpPr>
      <xdr:spPr>
        <a:xfrm>
          <a:off x="14658975" y="2143125"/>
          <a:ext cx="15621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409575</xdr:colOff>
      <xdr:row>0</xdr:row>
      <xdr:rowOff>76200</xdr:rowOff>
    </xdr:from>
    <xdr:to>
      <xdr:col>15</xdr:col>
      <xdr:colOff>19050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76200"/>
          <a:ext cx="1952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729"/>
  <sheetViews>
    <sheetView showGridLines="0" tabSelected="1" view="pageBreakPreview" zoomScale="50" zoomScaleNormal="50" zoomScaleSheetLayoutView="50" workbookViewId="0" topLeftCell="C1">
      <selection activeCell="C277" sqref="C277"/>
    </sheetView>
  </sheetViews>
  <sheetFormatPr defaultColWidth="9.77734375" defaultRowHeight="15"/>
  <cols>
    <col min="1" max="1" width="1.2265625" style="0" hidden="1" customWidth="1"/>
    <col min="2" max="2" width="4.99609375" style="56" hidden="1" customWidth="1"/>
    <col min="3" max="3" width="49.5546875" style="0" customWidth="1"/>
    <col min="4" max="4" width="4.10546875" style="75" hidden="1" customWidth="1"/>
    <col min="5" max="5" width="2.77734375" style="63" hidden="1" customWidth="1"/>
    <col min="6" max="6" width="2.88671875" style="52" customWidth="1"/>
    <col min="7" max="7" width="6.10546875" style="0" customWidth="1"/>
    <col min="8" max="8" width="4.3359375" style="0" customWidth="1"/>
    <col min="9" max="10" width="4.5546875" style="0" customWidth="1"/>
    <col min="11" max="11" width="4.4453125" style="0" customWidth="1"/>
    <col min="12" max="13" width="4.5546875" style="0" customWidth="1"/>
    <col min="14" max="16" width="4.4453125" style="0" customWidth="1"/>
    <col min="17" max="18" width="4.5546875" style="0" customWidth="1"/>
    <col min="19" max="25" width="4.4453125" style="0" customWidth="1"/>
    <col min="26" max="38" width="4.5546875" style="0" customWidth="1"/>
    <col min="39" max="39" width="5.4453125" style="0" customWidth="1"/>
    <col min="40" max="44" width="4.3359375" style="0" customWidth="1"/>
    <col min="45" max="45" width="4.6640625" style="0" bestFit="1" customWidth="1"/>
    <col min="46" max="46" width="4.5546875" style="0" bestFit="1" customWidth="1"/>
    <col min="47" max="47" width="18.77734375" style="0" customWidth="1"/>
    <col min="48" max="48" width="21.88671875" style="0" customWidth="1"/>
    <col min="64" max="69" width="9.77734375" style="0" customWidth="1"/>
  </cols>
  <sheetData>
    <row r="1" spans="3:83" ht="60" thickBot="1">
      <c r="C1" s="41" t="s">
        <v>0</v>
      </c>
      <c r="D1" s="65"/>
      <c r="E1" s="59"/>
      <c r="F1" s="46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162"/>
      <c r="AM1" s="162"/>
      <c r="AN1" s="162"/>
      <c r="AO1" s="162"/>
      <c r="AP1" s="162"/>
      <c r="AQ1" s="162"/>
      <c r="AR1" s="162"/>
      <c r="AS1" s="16"/>
      <c r="AT1" s="10"/>
      <c r="AU1" s="16"/>
      <c r="BT1" t="s">
        <v>1</v>
      </c>
      <c r="BU1" t="s">
        <v>1</v>
      </c>
      <c r="BV1" t="s">
        <v>1</v>
      </c>
      <c r="CC1" t="s">
        <v>1</v>
      </c>
      <c r="CD1" t="s">
        <v>1</v>
      </c>
      <c r="CE1" t="s">
        <v>1</v>
      </c>
    </row>
    <row r="2" spans="3:131" ht="15.75">
      <c r="C2" s="1"/>
      <c r="D2" s="68"/>
      <c r="E2" s="60"/>
      <c r="F2" s="47"/>
      <c r="G2" s="1"/>
      <c r="H2" s="1"/>
      <c r="I2" s="1"/>
      <c r="J2" s="1"/>
      <c r="K2" s="1"/>
      <c r="L2" s="1"/>
      <c r="M2" s="1"/>
      <c r="N2" s="1"/>
      <c r="O2" s="1"/>
      <c r="P2" s="15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0"/>
      <c r="AM2" s="10"/>
      <c r="AN2" s="10"/>
      <c r="AO2" s="10"/>
      <c r="AP2" s="10"/>
      <c r="AQ2" s="10"/>
      <c r="AR2" s="10"/>
      <c r="AS2" s="16"/>
      <c r="AT2" s="10"/>
      <c r="AU2" s="16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</row>
    <row r="3" spans="3:131" ht="18">
      <c r="C3" s="2" t="s">
        <v>2</v>
      </c>
      <c r="D3" s="2"/>
      <c r="E3" s="61"/>
      <c r="F3" s="48"/>
      <c r="G3" s="3"/>
      <c r="H3" s="3"/>
      <c r="I3" s="3"/>
      <c r="J3" s="3"/>
      <c r="K3" s="3"/>
      <c r="L3" s="3"/>
      <c r="M3" s="15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0"/>
      <c r="AM3" s="10"/>
      <c r="AN3" s="10"/>
      <c r="AO3" s="10"/>
      <c r="AP3" s="10"/>
      <c r="AQ3" s="10"/>
      <c r="AR3" s="10"/>
      <c r="AS3" s="16"/>
      <c r="AT3" s="10"/>
      <c r="AU3" s="16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10"/>
      <c r="CI3" s="10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</row>
    <row r="4" spans="3:118" ht="3.75" customHeight="1">
      <c r="C4" s="1"/>
      <c r="D4" s="68"/>
      <c r="E4" s="20"/>
      <c r="F4" s="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6"/>
      <c r="AM4" s="16"/>
      <c r="AN4" s="16"/>
      <c r="AO4" s="16"/>
      <c r="AP4" s="16"/>
      <c r="AQ4" s="16"/>
      <c r="AR4" s="16"/>
      <c r="AS4" s="16"/>
      <c r="AT4" s="16"/>
      <c r="AU4" s="1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10"/>
      <c r="CI4" s="10"/>
      <c r="CJ4" s="10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</row>
    <row r="5" spans="3:118" ht="21" customHeight="1">
      <c r="C5" s="12" t="s">
        <v>3</v>
      </c>
      <c r="D5" s="12"/>
      <c r="E5" s="20"/>
      <c r="F5" s="45"/>
      <c r="G5" s="192" t="s">
        <v>648</v>
      </c>
      <c r="H5" s="14"/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6"/>
      <c r="AM5" s="16"/>
      <c r="AN5" s="16"/>
      <c r="AO5" s="16"/>
      <c r="AP5" s="16"/>
      <c r="AQ5" s="16"/>
      <c r="AR5" s="16"/>
      <c r="AS5" s="16"/>
      <c r="AT5" s="16"/>
      <c r="AU5" s="16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10"/>
      <c r="CI5" s="10"/>
      <c r="CJ5" s="10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</row>
    <row r="6" spans="3:118" ht="3.75" customHeight="1">
      <c r="C6" s="13"/>
      <c r="D6" s="13"/>
      <c r="E6" s="20"/>
      <c r="F6" s="4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6"/>
      <c r="AM6" s="16"/>
      <c r="AN6" s="16"/>
      <c r="AO6" s="16"/>
      <c r="AP6" s="16"/>
      <c r="AQ6" s="16"/>
      <c r="AR6" s="16"/>
      <c r="AS6" s="16"/>
      <c r="AT6" s="16"/>
      <c r="AU6" s="16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</row>
    <row r="7" spans="3:119" ht="17.25" customHeight="1">
      <c r="C7" s="12" t="s">
        <v>4</v>
      </c>
      <c r="D7" s="12"/>
      <c r="E7" s="20"/>
      <c r="F7" s="45"/>
      <c r="G7" s="174">
        <v>1</v>
      </c>
      <c r="H7" s="174">
        <v>2</v>
      </c>
      <c r="I7" s="174">
        <v>3</v>
      </c>
      <c r="J7" s="174">
        <v>4</v>
      </c>
      <c r="K7" s="174">
        <v>5</v>
      </c>
      <c r="L7" s="174">
        <v>6</v>
      </c>
      <c r="M7" s="174">
        <v>7</v>
      </c>
      <c r="N7" s="174">
        <v>8</v>
      </c>
      <c r="O7" s="174">
        <v>9</v>
      </c>
      <c r="P7" s="174">
        <v>10</v>
      </c>
      <c r="Q7" s="174">
        <v>11</v>
      </c>
      <c r="R7" s="174">
        <v>12</v>
      </c>
      <c r="S7" s="174">
        <v>13</v>
      </c>
      <c r="T7" s="174">
        <v>14</v>
      </c>
      <c r="U7" s="174">
        <v>15</v>
      </c>
      <c r="V7" s="174">
        <v>16</v>
      </c>
      <c r="W7" s="174">
        <v>17</v>
      </c>
      <c r="X7" s="174">
        <v>18</v>
      </c>
      <c r="Y7" s="174">
        <v>19</v>
      </c>
      <c r="Z7" s="174">
        <v>20</v>
      </c>
      <c r="AA7" s="174">
        <v>21</v>
      </c>
      <c r="AB7" s="174">
        <v>22</v>
      </c>
      <c r="AC7" s="174">
        <v>23</v>
      </c>
      <c r="AD7" s="174">
        <v>24</v>
      </c>
      <c r="AE7" s="174">
        <v>25</v>
      </c>
      <c r="AF7" s="174">
        <v>26</v>
      </c>
      <c r="AG7" s="174">
        <v>27</v>
      </c>
      <c r="AH7" s="174">
        <v>28</v>
      </c>
      <c r="AI7" s="174">
        <v>29</v>
      </c>
      <c r="AJ7" s="174">
        <v>30</v>
      </c>
      <c r="AK7" s="161"/>
      <c r="AL7" s="161"/>
      <c r="AM7" s="171"/>
      <c r="AN7" s="16"/>
      <c r="AO7" s="16"/>
      <c r="AP7" s="16"/>
      <c r="AQ7" s="16"/>
      <c r="AR7" s="16"/>
      <c r="AS7" s="16"/>
      <c r="AT7" s="16"/>
      <c r="AU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0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</row>
    <row r="8" spans="3:119" ht="3.75" customHeight="1">
      <c r="C8" s="13"/>
      <c r="D8" s="13"/>
      <c r="E8" s="20"/>
      <c r="F8" s="4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</row>
    <row r="9" spans="1:119" ht="20.25">
      <c r="A9" t="s">
        <v>1</v>
      </c>
      <c r="C9" s="12" t="s">
        <v>5</v>
      </c>
      <c r="D9" s="12"/>
      <c r="E9" s="20"/>
      <c r="F9" s="45"/>
      <c r="G9" s="193">
        <f>2700+4200+2760+4200+3730+2540</f>
        <v>20130</v>
      </c>
      <c r="H9" s="193">
        <f>280+5390</f>
        <v>5670</v>
      </c>
      <c r="I9" s="194">
        <f>450+4200+1060+3910+4000+3950+2350</f>
        <v>19920</v>
      </c>
      <c r="J9" s="194">
        <v>3580</v>
      </c>
      <c r="K9" s="194">
        <v>290</v>
      </c>
      <c r="L9" s="194">
        <f>4290+3660+2030+5590</f>
        <v>15570</v>
      </c>
      <c r="M9" s="194">
        <f>4710+360+2500+5080+5550+5440</f>
        <v>23640</v>
      </c>
      <c r="N9" s="194">
        <f>1770+5350+4350+5220+3040</f>
        <v>19730</v>
      </c>
      <c r="O9" s="194">
        <f>5460+270</f>
        <v>5730</v>
      </c>
      <c r="P9" s="194">
        <f>3650+2240+400+4010+570+4040+4310</f>
        <v>19220</v>
      </c>
      <c r="Q9" s="194">
        <f>4520+1150</f>
        <v>5670</v>
      </c>
      <c r="R9" s="194">
        <v>260</v>
      </c>
      <c r="S9" s="194">
        <f>6310+3170+3600</f>
        <v>13080</v>
      </c>
      <c r="T9" s="194">
        <f>4550+5650+1800+120+4830+5640</f>
        <v>22590</v>
      </c>
      <c r="U9" s="194">
        <f>2700+4400+3920+4220+3080</f>
        <v>18320</v>
      </c>
      <c r="V9" s="194">
        <f>270+5100</f>
        <v>5370</v>
      </c>
      <c r="W9" s="194">
        <f>550+4300+4010+4400+3960+2460</f>
        <v>19680</v>
      </c>
      <c r="X9" s="194">
        <f>1370+3560</f>
        <v>4930</v>
      </c>
      <c r="Y9" s="194">
        <v>240</v>
      </c>
      <c r="Z9" s="194">
        <f>6140+4200+3730</f>
        <v>14070</v>
      </c>
      <c r="AA9" s="194">
        <f>4450+5560+5290+230+2000+5540</f>
        <v>23070</v>
      </c>
      <c r="AB9" s="194">
        <f>4100+2400+4600+4540+2700</f>
        <v>18340</v>
      </c>
      <c r="AC9" s="194">
        <f>5820+1420+310</f>
        <v>7550</v>
      </c>
      <c r="AD9" s="194">
        <f>2450+4660+4300+3520+4610</f>
        <v>19540</v>
      </c>
      <c r="AE9" s="194">
        <f>1470+4470</f>
        <v>5940</v>
      </c>
      <c r="AF9" s="194">
        <v>230</v>
      </c>
      <c r="AG9" s="194">
        <f>5910+3720+4000</f>
        <v>13630</v>
      </c>
      <c r="AH9" s="194">
        <f>2300+5440+4470+5800+6300+210</f>
        <v>24520</v>
      </c>
      <c r="AI9" s="194">
        <f>5000+1660+3070+4800+3000+5070</f>
        <v>22600</v>
      </c>
      <c r="AJ9" s="194">
        <f>6090+330</f>
        <v>6420</v>
      </c>
      <c r="AK9" s="194"/>
      <c r="AL9" s="32"/>
      <c r="AM9" s="32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</row>
    <row r="10" spans="3:118" ht="5.25" customHeight="1">
      <c r="C10" s="1"/>
      <c r="D10" s="68"/>
      <c r="E10" s="20"/>
      <c r="F10" s="4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T10" s="1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10"/>
      <c r="CI10" s="10"/>
      <c r="CJ10" s="10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</row>
    <row r="11" spans="3:118" ht="30">
      <c r="C11" s="11" t="s">
        <v>38</v>
      </c>
      <c r="D11" s="11"/>
      <c r="E11" s="20"/>
      <c r="F11" s="45"/>
      <c r="G11" s="1"/>
      <c r="H11" s="1"/>
      <c r="I11" s="1"/>
      <c r="J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98">
        <f>SUM(G9:AS9)</f>
        <v>379530</v>
      </c>
      <c r="AH11" s="198"/>
      <c r="AI11" s="198"/>
      <c r="AJ11" s="198"/>
      <c r="AK11" s="1"/>
      <c r="AL11" s="34"/>
      <c r="AM11" s="34"/>
      <c r="AN11" s="34"/>
      <c r="AO11" s="34"/>
      <c r="AP11" s="34"/>
      <c r="AQ11" s="34"/>
      <c r="AR11" s="34"/>
      <c r="AT11" s="1"/>
      <c r="CC11" s="22"/>
      <c r="CD11" s="22"/>
      <c r="CE11" s="22"/>
      <c r="CF11" s="22"/>
      <c r="CG11" s="22"/>
      <c r="CH11" s="10"/>
      <c r="CI11" s="10"/>
      <c r="CJ11" s="10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</row>
    <row r="12" spans="3:128" ht="9" customHeight="1" thickBot="1">
      <c r="C12" s="4"/>
      <c r="D12" s="69"/>
      <c r="E12" s="62"/>
      <c r="F12" s="49"/>
      <c r="G12" s="49"/>
      <c r="H12" s="49"/>
      <c r="I12" s="4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0"/>
      <c r="AM12" s="10"/>
      <c r="AN12" s="10"/>
      <c r="AO12" s="10"/>
      <c r="AP12" s="10"/>
      <c r="AQ12" s="10"/>
      <c r="AR12" s="10"/>
      <c r="AT12" s="1"/>
      <c r="CC12" s="28"/>
      <c r="CD12" s="28"/>
      <c r="CE12" s="28"/>
      <c r="CF12" s="28"/>
      <c r="CG12" s="28"/>
      <c r="CH12" s="28"/>
      <c r="CI12" s="28"/>
      <c r="CJ12" s="28"/>
      <c r="CK12" s="29"/>
      <c r="CL12" s="29"/>
      <c r="CM12" s="29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</row>
    <row r="13" spans="4:129" ht="30.75" customHeight="1">
      <c r="D13" s="20"/>
      <c r="E13" s="20"/>
      <c r="F13" s="45"/>
      <c r="G13" s="1"/>
      <c r="H13" s="1"/>
      <c r="I13" s="10"/>
      <c r="J13" s="10"/>
      <c r="K13" s="1"/>
      <c r="L13" s="1"/>
      <c r="M13" s="145" t="s">
        <v>6</v>
      </c>
      <c r="N13" s="145"/>
      <c r="O13" s="1"/>
      <c r="P13" s="1"/>
      <c r="Q13" s="1"/>
      <c r="R13" s="1"/>
      <c r="S13" s="10"/>
      <c r="T13" s="10"/>
      <c r="U13" s="10"/>
      <c r="V13" s="1"/>
      <c r="W13" s="1"/>
      <c r="X13" s="1"/>
      <c r="Y13" s="1"/>
      <c r="Z13" s="10"/>
      <c r="AA13" s="10"/>
      <c r="AB13" s="10"/>
      <c r="AC13" s="1"/>
      <c r="AD13" s="1"/>
      <c r="AE13" s="1"/>
      <c r="AF13" s="1"/>
      <c r="AG13" s="1"/>
      <c r="AH13" s="1"/>
      <c r="AI13" s="1"/>
      <c r="AJ13" s="169"/>
      <c r="AK13" s="1"/>
      <c r="AL13" s="10"/>
      <c r="AM13" s="10"/>
      <c r="AN13" s="10"/>
      <c r="AO13" s="10"/>
      <c r="AP13" s="10"/>
      <c r="AQ13" s="10"/>
      <c r="AR13" s="10"/>
      <c r="AS13" s="10"/>
      <c r="AT13" s="10"/>
      <c r="AU13" s="16"/>
      <c r="CD13" s="22"/>
      <c r="CE13" s="22"/>
      <c r="CF13" s="22"/>
      <c r="CG13" s="22"/>
      <c r="CH13" s="22"/>
      <c r="CI13" s="10"/>
      <c r="CJ13" s="10"/>
      <c r="CK13" s="10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</row>
    <row r="14" spans="1:129" ht="18">
      <c r="A14">
        <v>1</v>
      </c>
      <c r="B14" s="37"/>
      <c r="C14" s="54" t="s">
        <v>113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10"/>
      <c r="AO14" s="10"/>
      <c r="AP14" s="10"/>
      <c r="AQ14" s="10"/>
      <c r="AR14" s="10"/>
      <c r="AS14" s="10"/>
      <c r="AT14" s="10"/>
      <c r="AU14" s="16"/>
      <c r="CB14" s="28"/>
      <c r="CD14" s="30"/>
      <c r="CE14" s="30"/>
      <c r="CF14" s="30"/>
      <c r="CG14" s="30"/>
      <c r="CH14" s="30"/>
      <c r="CI14" s="10"/>
      <c r="CJ14" s="10"/>
      <c r="CK14" s="10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</row>
    <row r="15" spans="1:129" ht="18">
      <c r="A15">
        <v>2</v>
      </c>
      <c r="B15" s="56">
        <v>1</v>
      </c>
      <c r="C15" s="88">
        <f>'RESUM MENSUAL PAPER'!F8</f>
        <v>24290</v>
      </c>
      <c r="D15" s="67"/>
      <c r="E15" s="64"/>
      <c r="F15" s="5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6"/>
      <c r="CB15" s="28"/>
      <c r="CD15" s="30"/>
      <c r="CE15" s="30"/>
      <c r="CF15" s="30"/>
      <c r="CG15" s="30"/>
      <c r="CH15" s="30"/>
      <c r="CI15" s="10"/>
      <c r="CJ15" s="10"/>
      <c r="CK15" s="10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</row>
    <row r="16" spans="1:129" ht="15.75">
      <c r="A16">
        <v>3</v>
      </c>
      <c r="C16" s="19" t="s">
        <v>8</v>
      </c>
      <c r="D16" s="66"/>
      <c r="E16" s="82"/>
      <c r="F16" s="85"/>
      <c r="G16" s="10">
        <f aca="true" t="shared" si="0" ref="G16:AK16">G7</f>
        <v>1</v>
      </c>
      <c r="H16" s="10">
        <f t="shared" si="0"/>
        <v>2</v>
      </c>
      <c r="I16" s="10">
        <f t="shared" si="0"/>
        <v>3</v>
      </c>
      <c r="J16" s="10">
        <f t="shared" si="0"/>
        <v>4</v>
      </c>
      <c r="K16" s="10">
        <f t="shared" si="0"/>
        <v>5</v>
      </c>
      <c r="L16" s="10">
        <f t="shared" si="0"/>
        <v>6</v>
      </c>
      <c r="M16" s="10">
        <f t="shared" si="0"/>
        <v>7</v>
      </c>
      <c r="N16" s="10">
        <f t="shared" si="0"/>
        <v>8</v>
      </c>
      <c r="O16" s="10">
        <f t="shared" si="0"/>
        <v>9</v>
      </c>
      <c r="P16" s="10">
        <f t="shared" si="0"/>
        <v>10</v>
      </c>
      <c r="Q16" s="10">
        <f t="shared" si="0"/>
        <v>11</v>
      </c>
      <c r="R16" s="10">
        <f t="shared" si="0"/>
        <v>12</v>
      </c>
      <c r="S16" s="10">
        <f t="shared" si="0"/>
        <v>13</v>
      </c>
      <c r="T16" s="10">
        <f t="shared" si="0"/>
        <v>14</v>
      </c>
      <c r="U16" s="10">
        <f t="shared" si="0"/>
        <v>15</v>
      </c>
      <c r="V16" s="10">
        <f t="shared" si="0"/>
        <v>16</v>
      </c>
      <c r="W16" s="10">
        <f t="shared" si="0"/>
        <v>17</v>
      </c>
      <c r="X16" s="10">
        <f t="shared" si="0"/>
        <v>18</v>
      </c>
      <c r="Y16" s="10">
        <f t="shared" si="0"/>
        <v>19</v>
      </c>
      <c r="Z16" s="10">
        <f t="shared" si="0"/>
        <v>20</v>
      </c>
      <c r="AA16" s="10">
        <f t="shared" si="0"/>
        <v>21</v>
      </c>
      <c r="AB16" s="10">
        <f t="shared" si="0"/>
        <v>22</v>
      </c>
      <c r="AC16" s="10">
        <f t="shared" si="0"/>
        <v>23</v>
      </c>
      <c r="AD16" s="10">
        <f t="shared" si="0"/>
        <v>24</v>
      </c>
      <c r="AE16" s="10">
        <f t="shared" si="0"/>
        <v>25</v>
      </c>
      <c r="AF16" s="10">
        <f t="shared" si="0"/>
        <v>26</v>
      </c>
      <c r="AG16" s="10">
        <f t="shared" si="0"/>
        <v>27</v>
      </c>
      <c r="AH16" s="10">
        <f t="shared" si="0"/>
        <v>28</v>
      </c>
      <c r="AI16" s="10">
        <f t="shared" si="0"/>
        <v>29</v>
      </c>
      <c r="AJ16" s="10">
        <f t="shared" si="0"/>
        <v>30</v>
      </c>
      <c r="AK16" s="10">
        <f t="shared" si="0"/>
        <v>0</v>
      </c>
      <c r="AL16" s="10">
        <f>AL7</f>
        <v>0</v>
      </c>
      <c r="AM16" s="10">
        <f>AM7</f>
        <v>0</v>
      </c>
      <c r="AN16" s="10"/>
      <c r="AO16" s="10"/>
      <c r="AP16" s="10"/>
      <c r="AQ16" s="10"/>
      <c r="AR16" s="10"/>
      <c r="AS16" s="10"/>
      <c r="AT16" s="1"/>
      <c r="CD16" s="31"/>
      <c r="CE16" s="31"/>
      <c r="CF16" s="31"/>
      <c r="CG16" s="31"/>
      <c r="CH16" s="31"/>
      <c r="CI16" s="10"/>
      <c r="CJ16" s="10"/>
      <c r="CK16" s="10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</row>
    <row r="17" spans="1:91" ht="15.75">
      <c r="A17">
        <v>4</v>
      </c>
      <c r="C17" s="39" t="s">
        <v>562</v>
      </c>
      <c r="D17"/>
      <c r="E17" s="64">
        <v>1</v>
      </c>
      <c r="F17" s="51" t="s">
        <v>43</v>
      </c>
      <c r="M17" s="187">
        <v>1</v>
      </c>
      <c r="T17" s="189">
        <v>1</v>
      </c>
      <c r="AA17" s="187">
        <v>1</v>
      </c>
      <c r="AH17" s="187">
        <v>1</v>
      </c>
      <c r="AM17" s="10"/>
      <c r="AN17" s="10"/>
      <c r="AO17" s="10"/>
      <c r="AP17" s="10"/>
      <c r="AQ17" s="10"/>
      <c r="AR17" s="16"/>
      <c r="AS17" s="16"/>
      <c r="AT17" s="1"/>
      <c r="CD17" s="16"/>
      <c r="CE17" s="16"/>
      <c r="CF17" s="16"/>
      <c r="CG17" s="16"/>
      <c r="CH17" s="16"/>
      <c r="CI17" s="16"/>
      <c r="CJ17" s="16"/>
      <c r="CK17" s="16"/>
      <c r="CL17" s="16"/>
      <c r="CM17" s="16"/>
    </row>
    <row r="18" spans="1:91" ht="15.75">
      <c r="A18">
        <v>5</v>
      </c>
      <c r="C18" s="39" t="s">
        <v>563</v>
      </c>
      <c r="D18">
        <v>1</v>
      </c>
      <c r="E18" s="20">
        <v>1</v>
      </c>
      <c r="F18" s="45" t="s">
        <v>42</v>
      </c>
      <c r="M18" s="189">
        <v>1</v>
      </c>
      <c r="T18" s="189">
        <v>1</v>
      </c>
      <c r="AA18" s="189">
        <v>1</v>
      </c>
      <c r="AH18" s="189">
        <v>1</v>
      </c>
      <c r="AM18" s="10"/>
      <c r="AN18" s="10"/>
      <c r="AO18" s="10"/>
      <c r="AP18" s="10"/>
      <c r="AQ18" s="10"/>
      <c r="AT18" s="1"/>
      <c r="CD18" s="16"/>
      <c r="CE18" s="16"/>
      <c r="CF18" s="16"/>
      <c r="CG18" s="16"/>
      <c r="CH18" s="16"/>
      <c r="CI18" s="16"/>
      <c r="CJ18" s="16"/>
      <c r="CK18" s="16"/>
      <c r="CL18" s="16"/>
      <c r="CM18" s="16"/>
    </row>
    <row r="19" spans="1:91" ht="15.75">
      <c r="A19">
        <v>6</v>
      </c>
      <c r="C19" s="39" t="s">
        <v>564</v>
      </c>
      <c r="D19">
        <v>1</v>
      </c>
      <c r="E19" s="64">
        <v>1</v>
      </c>
      <c r="F19" s="51" t="s">
        <v>45</v>
      </c>
      <c r="M19" s="187">
        <v>0.5</v>
      </c>
      <c r="T19" s="187">
        <v>0.5</v>
      </c>
      <c r="AA19" s="187">
        <v>0.5</v>
      </c>
      <c r="AH19" s="187">
        <v>0.5</v>
      </c>
      <c r="AM19" s="10"/>
      <c r="AN19" s="10"/>
      <c r="AO19" s="10"/>
      <c r="AP19" s="10"/>
      <c r="AQ19" s="10"/>
      <c r="AR19" s="16"/>
      <c r="AS19" s="16"/>
      <c r="AT19" s="1"/>
      <c r="CD19" s="16"/>
      <c r="CE19" s="16"/>
      <c r="CF19" s="16"/>
      <c r="CG19" s="16"/>
      <c r="CH19" s="16"/>
      <c r="CI19" s="16"/>
      <c r="CJ19" s="16"/>
      <c r="CK19" s="16"/>
      <c r="CL19" s="16"/>
      <c r="CM19" s="16"/>
    </row>
    <row r="20" spans="1:91" ht="15.75">
      <c r="A20">
        <v>7</v>
      </c>
      <c r="C20" s="39" t="s">
        <v>354</v>
      </c>
      <c r="D20">
        <v>1</v>
      </c>
      <c r="E20" s="64">
        <v>1</v>
      </c>
      <c r="F20" s="51" t="s">
        <v>42</v>
      </c>
      <c r="M20" s="189">
        <v>1</v>
      </c>
      <c r="T20" s="187">
        <v>1</v>
      </c>
      <c r="AA20" s="189">
        <v>1</v>
      </c>
      <c r="AH20" s="189">
        <v>1</v>
      </c>
      <c r="AM20" s="10"/>
      <c r="AN20" s="10"/>
      <c r="AO20" s="10"/>
      <c r="AP20" s="10"/>
      <c r="AQ20" s="10"/>
      <c r="AR20" s="16"/>
      <c r="AS20" s="16"/>
      <c r="AT20" s="1"/>
      <c r="CD20" s="16"/>
      <c r="CE20" s="16"/>
      <c r="CF20" s="16"/>
      <c r="CG20" s="16"/>
      <c r="CH20" s="16"/>
      <c r="CI20" s="16"/>
      <c r="CJ20" s="16"/>
      <c r="CK20" s="16"/>
      <c r="CL20" s="16"/>
      <c r="CM20" s="16"/>
    </row>
    <row r="21" spans="1:91" ht="15.75">
      <c r="A21">
        <v>8</v>
      </c>
      <c r="C21" s="39" t="s">
        <v>565</v>
      </c>
      <c r="D21"/>
      <c r="E21" s="64">
        <v>1</v>
      </c>
      <c r="F21" s="51" t="s">
        <v>43</v>
      </c>
      <c r="M21" s="189">
        <v>1</v>
      </c>
      <c r="T21" s="189">
        <v>1</v>
      </c>
      <c r="AA21" s="189">
        <v>1</v>
      </c>
      <c r="AH21" s="189">
        <v>1</v>
      </c>
      <c r="AM21" s="10"/>
      <c r="AN21" s="10"/>
      <c r="AO21" s="10"/>
      <c r="AP21" s="10"/>
      <c r="AQ21" s="10"/>
      <c r="AR21" s="16"/>
      <c r="AS21" s="16"/>
      <c r="AT21" s="1"/>
      <c r="CD21" s="16"/>
      <c r="CE21" s="16"/>
      <c r="CF21" s="16"/>
      <c r="CG21" s="16"/>
      <c r="CH21" s="16"/>
      <c r="CI21" s="16"/>
      <c r="CJ21" s="16"/>
      <c r="CK21" s="16"/>
      <c r="CL21" s="16"/>
      <c r="CM21" s="16"/>
    </row>
    <row r="22" spans="1:91" ht="15.75">
      <c r="A22">
        <v>10</v>
      </c>
      <c r="C22" s="39" t="s">
        <v>566</v>
      </c>
      <c r="D22"/>
      <c r="E22" s="64">
        <v>1</v>
      </c>
      <c r="F22" s="51" t="s">
        <v>43</v>
      </c>
      <c r="M22" s="189">
        <v>1</v>
      </c>
      <c r="T22" s="189">
        <v>1</v>
      </c>
      <c r="AA22" s="189">
        <v>1</v>
      </c>
      <c r="AH22" s="189">
        <v>1</v>
      </c>
      <c r="AM22" s="10"/>
      <c r="AN22" s="10"/>
      <c r="AO22" s="10"/>
      <c r="AP22" s="10"/>
      <c r="AQ22" s="10"/>
      <c r="AR22" s="16"/>
      <c r="AS22" s="16"/>
      <c r="AT22" s="1"/>
      <c r="CD22" s="16"/>
      <c r="CE22" s="16"/>
      <c r="CF22" s="16"/>
      <c r="CG22" s="16"/>
      <c r="CH22" s="16"/>
      <c r="CI22" s="16"/>
      <c r="CJ22" s="16"/>
      <c r="CK22" s="16"/>
      <c r="CL22" s="16"/>
      <c r="CM22" s="16"/>
    </row>
    <row r="23" spans="1:91" ht="15.75">
      <c r="A23">
        <v>11</v>
      </c>
      <c r="C23" s="39" t="s">
        <v>567</v>
      </c>
      <c r="D23"/>
      <c r="E23" s="64">
        <v>1</v>
      </c>
      <c r="F23" s="51" t="s">
        <v>43</v>
      </c>
      <c r="M23" s="187">
        <v>1</v>
      </c>
      <c r="T23" s="189">
        <v>1</v>
      </c>
      <c r="AA23" s="189">
        <v>1</v>
      </c>
      <c r="AH23" s="189">
        <v>1</v>
      </c>
      <c r="AM23" s="10"/>
      <c r="AN23" s="10"/>
      <c r="AO23" s="10"/>
      <c r="AP23" s="10"/>
      <c r="AQ23" s="10"/>
      <c r="AR23" s="16"/>
      <c r="AS23" s="16"/>
      <c r="AT23" s="1"/>
      <c r="CD23" s="16"/>
      <c r="CE23" s="16"/>
      <c r="CF23" s="16"/>
      <c r="CG23" s="16"/>
      <c r="CH23" s="16"/>
      <c r="CI23" s="16"/>
      <c r="CJ23" s="16"/>
      <c r="CK23" s="16"/>
      <c r="CL23" s="16"/>
      <c r="CM23" s="16"/>
    </row>
    <row r="24" spans="1:91" ht="15.75">
      <c r="A24">
        <v>12</v>
      </c>
      <c r="C24" s="39" t="s">
        <v>577</v>
      </c>
      <c r="D24"/>
      <c r="E24" s="64">
        <v>1</v>
      </c>
      <c r="F24" s="51" t="s">
        <v>43</v>
      </c>
      <c r="M24" s="187">
        <v>1</v>
      </c>
      <c r="T24" s="189">
        <v>1</v>
      </c>
      <c r="AA24" s="189">
        <v>1</v>
      </c>
      <c r="AH24" s="189">
        <v>1</v>
      </c>
      <c r="AM24" s="10"/>
      <c r="AN24" s="10"/>
      <c r="AO24" s="10"/>
      <c r="AP24" s="10"/>
      <c r="AQ24" s="10"/>
      <c r="AR24" s="16"/>
      <c r="AS24" s="16"/>
      <c r="AT24" s="1"/>
      <c r="CD24" s="16"/>
      <c r="CE24" s="16"/>
      <c r="CF24" s="16"/>
      <c r="CG24" s="16"/>
      <c r="CH24" s="16"/>
      <c r="CI24" s="16"/>
      <c r="CJ24" s="16"/>
      <c r="CK24" s="16"/>
      <c r="CL24" s="16"/>
      <c r="CM24" s="16"/>
    </row>
    <row r="25" spans="1:91" ht="15.75">
      <c r="A25">
        <v>13</v>
      </c>
      <c r="C25" s="39" t="s">
        <v>356</v>
      </c>
      <c r="D25">
        <v>1</v>
      </c>
      <c r="E25" s="64">
        <v>1</v>
      </c>
      <c r="F25" s="51" t="s">
        <v>43</v>
      </c>
      <c r="I25" s="187">
        <v>1</v>
      </c>
      <c r="M25" s="187">
        <v>1</v>
      </c>
      <c r="P25" s="189">
        <v>1</v>
      </c>
      <c r="T25" s="189">
        <v>1</v>
      </c>
      <c r="W25" s="189">
        <v>1</v>
      </c>
      <c r="AA25" s="187">
        <v>1</v>
      </c>
      <c r="AD25" s="189">
        <v>1</v>
      </c>
      <c r="AH25" s="189">
        <v>1</v>
      </c>
      <c r="AM25" s="10"/>
      <c r="AN25" s="10"/>
      <c r="AO25" s="10"/>
      <c r="AP25" s="10"/>
      <c r="AQ25" s="10"/>
      <c r="AR25" s="16"/>
      <c r="AS25" s="16"/>
      <c r="AT25" s="1"/>
      <c r="CD25" s="16"/>
      <c r="CE25" s="16"/>
      <c r="CF25" s="16"/>
      <c r="CG25" s="16"/>
      <c r="CH25" s="16"/>
      <c r="CI25" s="16"/>
      <c r="CJ25" s="16"/>
      <c r="CK25" s="16"/>
      <c r="CL25" s="16"/>
      <c r="CM25" s="16"/>
    </row>
    <row r="26" spans="1:91" ht="15.75">
      <c r="A26">
        <v>14</v>
      </c>
      <c r="C26" s="39" t="s">
        <v>205</v>
      </c>
      <c r="D26">
        <v>1</v>
      </c>
      <c r="E26" s="64">
        <v>1</v>
      </c>
      <c r="F26" s="51" t="s">
        <v>43</v>
      </c>
      <c r="I26" s="187">
        <v>1</v>
      </c>
      <c r="M26" s="189">
        <v>1</v>
      </c>
      <c r="P26" s="189">
        <v>0.5</v>
      </c>
      <c r="T26" s="189">
        <v>1</v>
      </c>
      <c r="W26" s="187">
        <v>0.5</v>
      </c>
      <c r="AA26" s="189">
        <v>1</v>
      </c>
      <c r="AD26" s="187">
        <v>0.5</v>
      </c>
      <c r="AH26" s="189">
        <v>1</v>
      </c>
      <c r="AM26" s="10"/>
      <c r="AN26" s="10"/>
      <c r="AO26" s="10"/>
      <c r="AP26" s="10"/>
      <c r="AQ26" s="10"/>
      <c r="AR26" s="16"/>
      <c r="AS26" s="16"/>
      <c r="AT26" s="1"/>
      <c r="CD26" s="16"/>
      <c r="CE26" s="16"/>
      <c r="CF26" s="16"/>
      <c r="CG26" s="16"/>
      <c r="CH26" s="16"/>
      <c r="CI26" s="16"/>
      <c r="CJ26" s="16"/>
      <c r="CK26" s="16"/>
      <c r="CL26" s="16"/>
      <c r="CM26" s="16"/>
    </row>
    <row r="27" spans="1:91" ht="15.75">
      <c r="A27">
        <v>15</v>
      </c>
      <c r="C27" s="39" t="s">
        <v>578</v>
      </c>
      <c r="D27">
        <v>1</v>
      </c>
      <c r="E27" s="64">
        <v>1</v>
      </c>
      <c r="F27" s="51" t="s">
        <v>45</v>
      </c>
      <c r="I27" s="187">
        <v>1</v>
      </c>
      <c r="M27" s="189">
        <v>1</v>
      </c>
      <c r="P27" s="187">
        <v>1</v>
      </c>
      <c r="T27" s="187">
        <v>0.5</v>
      </c>
      <c r="W27" s="187">
        <v>0.5</v>
      </c>
      <c r="AA27" s="187">
        <v>1</v>
      </c>
      <c r="AD27" s="187">
        <v>0.5</v>
      </c>
      <c r="AH27" s="187">
        <v>0.5</v>
      </c>
      <c r="AM27" s="10"/>
      <c r="AN27" s="10"/>
      <c r="AO27" s="10"/>
      <c r="AP27" s="10"/>
      <c r="AQ27" s="10"/>
      <c r="AR27" s="16"/>
      <c r="AS27" s="16"/>
      <c r="AT27" s="1"/>
      <c r="CD27" s="16"/>
      <c r="CE27" s="16"/>
      <c r="CF27" s="16"/>
      <c r="CG27" s="16"/>
      <c r="CH27" s="16"/>
      <c r="CI27" s="16"/>
      <c r="CJ27" s="16"/>
      <c r="CK27" s="16"/>
      <c r="CL27" s="16"/>
      <c r="CM27" s="16"/>
    </row>
    <row r="28" spans="3:91" ht="15.75">
      <c r="C28" s="39" t="s">
        <v>374</v>
      </c>
      <c r="D28"/>
      <c r="E28" s="64">
        <v>1</v>
      </c>
      <c r="F28" s="51"/>
      <c r="M28" s="187">
        <v>0.5</v>
      </c>
      <c r="T28" s="187">
        <v>1</v>
      </c>
      <c r="AA28" s="187">
        <v>0.5</v>
      </c>
      <c r="AH28" s="187">
        <v>0.5</v>
      </c>
      <c r="AM28" s="10"/>
      <c r="AN28" s="10"/>
      <c r="AO28" s="10"/>
      <c r="AP28" s="10"/>
      <c r="AQ28" s="10"/>
      <c r="AR28" s="16"/>
      <c r="AS28" s="16"/>
      <c r="AT28" s="1"/>
      <c r="CD28" s="16"/>
      <c r="CE28" s="16"/>
      <c r="CF28" s="16"/>
      <c r="CG28" s="16"/>
      <c r="CH28" s="16"/>
      <c r="CI28" s="16"/>
      <c r="CJ28" s="16"/>
      <c r="CK28" s="16"/>
      <c r="CL28" s="16"/>
      <c r="CM28" s="16"/>
    </row>
    <row r="29" spans="3:91" ht="15.75">
      <c r="C29" s="39" t="s">
        <v>568</v>
      </c>
      <c r="D29"/>
      <c r="E29" s="64">
        <v>1</v>
      </c>
      <c r="F29" s="51" t="s">
        <v>43</v>
      </c>
      <c r="M29" s="187">
        <v>1</v>
      </c>
      <c r="T29" s="187">
        <v>1</v>
      </c>
      <c r="AA29" s="187">
        <v>0.5</v>
      </c>
      <c r="AH29" s="187">
        <v>1</v>
      </c>
      <c r="AM29" s="10"/>
      <c r="AN29" s="10"/>
      <c r="AO29" s="10"/>
      <c r="AP29" s="10"/>
      <c r="AQ29" s="10"/>
      <c r="AR29" s="16"/>
      <c r="AS29" s="16"/>
      <c r="AT29" s="1"/>
      <c r="CD29" s="16"/>
      <c r="CE29" s="16"/>
      <c r="CF29" s="16"/>
      <c r="CG29" s="16"/>
      <c r="CH29" s="16"/>
      <c r="CI29" s="16"/>
      <c r="CJ29" s="16"/>
      <c r="CK29" s="16"/>
      <c r="CL29" s="16"/>
      <c r="CM29" s="16"/>
    </row>
    <row r="30" spans="1:91" ht="15.75">
      <c r="A30">
        <v>17</v>
      </c>
      <c r="C30" s="39" t="s">
        <v>357</v>
      </c>
      <c r="D30"/>
      <c r="E30" s="64">
        <v>1</v>
      </c>
      <c r="F30" s="51" t="s">
        <v>45</v>
      </c>
      <c r="M30" s="189">
        <v>1</v>
      </c>
      <c r="T30" s="187">
        <v>0.5</v>
      </c>
      <c r="AA30" s="187">
        <v>1</v>
      </c>
      <c r="AH30" s="187">
        <v>0.5</v>
      </c>
      <c r="AM30" s="10"/>
      <c r="AN30" s="10"/>
      <c r="AO30" s="10"/>
      <c r="AP30" s="10"/>
      <c r="AQ30" s="10"/>
      <c r="AR30" s="16"/>
      <c r="AS30" s="16"/>
      <c r="AT30" s="1"/>
      <c r="CD30" s="16"/>
      <c r="CE30" s="16"/>
      <c r="CF30" s="16"/>
      <c r="CG30" s="16"/>
      <c r="CH30" s="16"/>
      <c r="CI30" s="16"/>
      <c r="CJ30" s="16"/>
      <c r="CK30" s="16"/>
      <c r="CL30" s="16"/>
      <c r="CM30" s="16"/>
    </row>
    <row r="31" spans="1:91" ht="15.75">
      <c r="A31">
        <v>18</v>
      </c>
      <c r="C31" s="39" t="s">
        <v>358</v>
      </c>
      <c r="D31">
        <v>1</v>
      </c>
      <c r="E31" s="64">
        <v>1</v>
      </c>
      <c r="F31" s="51" t="s">
        <v>43</v>
      </c>
      <c r="M31" s="189">
        <v>1</v>
      </c>
      <c r="P31" s="187">
        <v>1</v>
      </c>
      <c r="T31" s="189">
        <v>1</v>
      </c>
      <c r="W31" s="189">
        <v>1</v>
      </c>
      <c r="AA31" s="189">
        <v>1</v>
      </c>
      <c r="AD31" s="189">
        <v>1</v>
      </c>
      <c r="AH31" s="189">
        <v>1</v>
      </c>
      <c r="AM31" s="10"/>
      <c r="AN31" s="10"/>
      <c r="AO31" s="10"/>
      <c r="AP31" s="10"/>
      <c r="AQ31" s="10"/>
      <c r="AR31" s="16"/>
      <c r="AS31" s="16"/>
      <c r="AT31" s="1"/>
      <c r="CD31" s="16"/>
      <c r="CE31" s="16"/>
      <c r="CF31" s="16"/>
      <c r="CG31" s="16"/>
      <c r="CH31" s="16"/>
      <c r="CI31" s="16"/>
      <c r="CJ31" s="16"/>
      <c r="CK31" s="16"/>
      <c r="CL31" s="16"/>
      <c r="CM31" s="16"/>
    </row>
    <row r="32" spans="3:91" ht="15.75">
      <c r="C32" s="39" t="s">
        <v>358</v>
      </c>
      <c r="D32">
        <v>1</v>
      </c>
      <c r="E32" s="64">
        <v>1</v>
      </c>
      <c r="F32" s="51" t="s">
        <v>45</v>
      </c>
      <c r="M32" s="189">
        <v>1</v>
      </c>
      <c r="P32" s="187">
        <v>1</v>
      </c>
      <c r="T32" s="189">
        <v>1</v>
      </c>
      <c r="W32" s="189">
        <v>1</v>
      </c>
      <c r="AA32" s="189">
        <v>1</v>
      </c>
      <c r="AD32" s="189">
        <v>1</v>
      </c>
      <c r="AH32" s="189">
        <v>1</v>
      </c>
      <c r="AM32" s="10"/>
      <c r="AN32" s="10"/>
      <c r="AO32" s="10"/>
      <c r="AP32" s="10"/>
      <c r="AQ32" s="10"/>
      <c r="AR32" s="16"/>
      <c r="AS32" s="16"/>
      <c r="AT32" s="1"/>
      <c r="CD32" s="16"/>
      <c r="CE32" s="16"/>
      <c r="CF32" s="16"/>
      <c r="CG32" s="16"/>
      <c r="CH32" s="16"/>
      <c r="CI32" s="16"/>
      <c r="CJ32" s="16"/>
      <c r="CK32" s="16"/>
      <c r="CL32" s="16"/>
      <c r="CM32" s="16"/>
    </row>
    <row r="33" spans="1:91" ht="15.75">
      <c r="A33">
        <v>19</v>
      </c>
      <c r="C33" s="39" t="s">
        <v>359</v>
      </c>
      <c r="D33"/>
      <c r="E33" s="64">
        <v>1</v>
      </c>
      <c r="F33" s="51" t="s">
        <v>42</v>
      </c>
      <c r="M33" s="189">
        <v>1</v>
      </c>
      <c r="T33" s="189">
        <v>1</v>
      </c>
      <c r="AA33" s="187">
        <v>1</v>
      </c>
      <c r="AH33" s="189">
        <v>1</v>
      </c>
      <c r="AM33" s="10"/>
      <c r="AN33" s="10"/>
      <c r="AO33" s="10"/>
      <c r="AP33" s="10"/>
      <c r="AQ33" s="10"/>
      <c r="AR33" s="16"/>
      <c r="AS33" s="16"/>
      <c r="AT33" s="1"/>
      <c r="CD33" s="16"/>
      <c r="CE33" s="16"/>
      <c r="CF33" s="16"/>
      <c r="CG33" s="16"/>
      <c r="CH33" s="16"/>
      <c r="CI33" s="16"/>
      <c r="CJ33" s="16"/>
      <c r="CK33" s="16"/>
      <c r="CL33" s="16"/>
      <c r="CM33" s="16"/>
    </row>
    <row r="34" spans="1:91" ht="15.75">
      <c r="A34">
        <v>21</v>
      </c>
      <c r="C34" s="39" t="s">
        <v>360</v>
      </c>
      <c r="D34">
        <v>1</v>
      </c>
      <c r="E34" s="64">
        <v>1</v>
      </c>
      <c r="F34" s="51" t="s">
        <v>42</v>
      </c>
      <c r="I34" s="187">
        <v>1</v>
      </c>
      <c r="M34" s="187">
        <v>1</v>
      </c>
      <c r="P34" s="187">
        <v>1</v>
      </c>
      <c r="T34" s="187">
        <v>1</v>
      </c>
      <c r="W34" s="187">
        <v>0.5</v>
      </c>
      <c r="AA34" s="189">
        <v>1</v>
      </c>
      <c r="AD34" s="187">
        <v>0.5</v>
      </c>
      <c r="AH34" s="189">
        <v>1</v>
      </c>
      <c r="AM34" s="10"/>
      <c r="AN34" s="10"/>
      <c r="AO34" s="10"/>
      <c r="AP34" s="10"/>
      <c r="AQ34" s="10"/>
      <c r="AR34" s="16"/>
      <c r="AS34" s="16"/>
      <c r="AT34" s="1"/>
      <c r="CD34" s="16"/>
      <c r="CE34" s="16"/>
      <c r="CF34" s="16"/>
      <c r="CG34" s="16"/>
      <c r="CH34" s="16"/>
      <c r="CI34" s="16"/>
      <c r="CJ34" s="16"/>
      <c r="CK34" s="16"/>
      <c r="CL34" s="16"/>
      <c r="CM34" s="16"/>
    </row>
    <row r="35" spans="1:91" ht="15.75">
      <c r="A35">
        <v>22</v>
      </c>
      <c r="C35" s="39" t="s">
        <v>59</v>
      </c>
      <c r="D35"/>
      <c r="E35" s="64">
        <v>1</v>
      </c>
      <c r="F35" s="51" t="s">
        <v>43</v>
      </c>
      <c r="M35" s="187">
        <v>0.5</v>
      </c>
      <c r="T35" s="187">
        <v>0.5</v>
      </c>
      <c r="AA35" s="187">
        <v>0.5</v>
      </c>
      <c r="AH35" s="187">
        <v>0.5</v>
      </c>
      <c r="AM35" s="10"/>
      <c r="AN35" s="10"/>
      <c r="AO35" s="10"/>
      <c r="AP35" s="10"/>
      <c r="AQ35" s="10"/>
      <c r="AR35" s="16"/>
      <c r="AS35" s="16"/>
      <c r="AT35" s="1"/>
      <c r="CD35" s="16"/>
      <c r="CE35" s="16"/>
      <c r="CF35" s="16"/>
      <c r="CG35" s="16"/>
      <c r="CH35" s="16"/>
      <c r="CI35" s="16"/>
      <c r="CJ35" s="16"/>
      <c r="CK35" s="16"/>
      <c r="CL35" s="16"/>
      <c r="CM35" s="16"/>
    </row>
    <row r="36" spans="1:91" ht="15.75">
      <c r="A36">
        <v>23</v>
      </c>
      <c r="C36" s="39" t="s">
        <v>569</v>
      </c>
      <c r="D36">
        <v>1</v>
      </c>
      <c r="E36" s="64">
        <v>1</v>
      </c>
      <c r="F36" s="51" t="s">
        <v>43</v>
      </c>
      <c r="I36" s="187">
        <v>1</v>
      </c>
      <c r="M36" s="189">
        <v>1</v>
      </c>
      <c r="P36" s="187">
        <v>0.5</v>
      </c>
      <c r="T36" s="187">
        <v>1</v>
      </c>
      <c r="W36" s="187">
        <v>0.5</v>
      </c>
      <c r="AA36" s="189">
        <v>1</v>
      </c>
      <c r="AD36" s="187">
        <v>0.5</v>
      </c>
      <c r="AH36" s="187">
        <v>1</v>
      </c>
      <c r="AM36" s="10"/>
      <c r="AN36" s="10"/>
      <c r="AO36" s="10"/>
      <c r="AP36" s="10"/>
      <c r="AQ36" s="10"/>
      <c r="AR36" s="16"/>
      <c r="AS36" s="16"/>
      <c r="AT36" s="1"/>
      <c r="CD36" s="16"/>
      <c r="CE36" s="16"/>
      <c r="CF36" s="16"/>
      <c r="CG36" s="16"/>
      <c r="CH36" s="16"/>
      <c r="CI36" s="16"/>
      <c r="CJ36" s="16"/>
      <c r="CK36" s="16"/>
      <c r="CL36" s="16"/>
      <c r="CM36" s="16"/>
    </row>
    <row r="37" spans="1:91" ht="15.75">
      <c r="A37">
        <v>24</v>
      </c>
      <c r="C37" s="39" t="s">
        <v>361</v>
      </c>
      <c r="D37">
        <v>1</v>
      </c>
      <c r="E37" s="64">
        <v>1</v>
      </c>
      <c r="F37" s="51" t="s">
        <v>43</v>
      </c>
      <c r="I37" s="187">
        <v>1</v>
      </c>
      <c r="M37" s="189">
        <v>1</v>
      </c>
      <c r="P37" s="187">
        <v>0.5</v>
      </c>
      <c r="T37" s="187">
        <v>1</v>
      </c>
      <c r="W37" s="187">
        <v>1</v>
      </c>
      <c r="AA37" s="187">
        <v>0.5</v>
      </c>
      <c r="AD37" s="187">
        <v>1</v>
      </c>
      <c r="AH37" s="189">
        <v>1</v>
      </c>
      <c r="AM37" s="10"/>
      <c r="AN37" s="10"/>
      <c r="AO37" s="10"/>
      <c r="AP37" s="10"/>
      <c r="AQ37" s="10"/>
      <c r="AR37" s="16"/>
      <c r="AS37" s="16"/>
      <c r="AT37" s="1"/>
      <c r="CD37" s="16"/>
      <c r="CE37" s="16"/>
      <c r="CF37" s="16"/>
      <c r="CG37" s="16"/>
      <c r="CH37" s="16"/>
      <c r="CI37" s="16"/>
      <c r="CJ37" s="16"/>
      <c r="CK37" s="16"/>
      <c r="CL37" s="16"/>
      <c r="CM37" s="16"/>
    </row>
    <row r="38" spans="1:91" ht="15.75">
      <c r="A38">
        <v>25</v>
      </c>
      <c r="C38" s="39" t="s">
        <v>362</v>
      </c>
      <c r="D38">
        <v>1</v>
      </c>
      <c r="E38" s="64">
        <v>1</v>
      </c>
      <c r="F38" s="51" t="s">
        <v>45</v>
      </c>
      <c r="I38" s="187">
        <v>1</v>
      </c>
      <c r="M38" s="187">
        <v>0.5</v>
      </c>
      <c r="P38" s="187">
        <v>1</v>
      </c>
      <c r="T38" s="187">
        <v>1</v>
      </c>
      <c r="W38" s="187">
        <v>1</v>
      </c>
      <c r="AA38" s="187">
        <v>0.5</v>
      </c>
      <c r="AD38" s="187">
        <v>1</v>
      </c>
      <c r="AH38" s="187">
        <v>0.5</v>
      </c>
      <c r="AM38" s="10"/>
      <c r="AN38" s="10"/>
      <c r="AO38" s="10"/>
      <c r="AP38" s="10"/>
      <c r="AQ38" s="10"/>
      <c r="AR38" s="16"/>
      <c r="AS38" s="16"/>
      <c r="AT38" s="1"/>
      <c r="CD38" s="16"/>
      <c r="CE38" s="16"/>
      <c r="CF38" s="16"/>
      <c r="CG38" s="16"/>
      <c r="CH38" s="16"/>
      <c r="CI38" s="16"/>
      <c r="CJ38" s="16"/>
      <c r="CK38" s="16"/>
      <c r="CL38" s="16"/>
      <c r="CM38" s="16"/>
    </row>
    <row r="39" spans="1:91" ht="15.75">
      <c r="A39">
        <v>26</v>
      </c>
      <c r="C39" s="39" t="s">
        <v>363</v>
      </c>
      <c r="D39"/>
      <c r="E39" s="20">
        <v>1</v>
      </c>
      <c r="F39" s="45" t="s">
        <v>43</v>
      </c>
      <c r="M39" s="187">
        <v>0.5</v>
      </c>
      <c r="T39" s="187">
        <v>0.5</v>
      </c>
      <c r="AA39" s="187">
        <v>1</v>
      </c>
      <c r="AH39" s="187">
        <v>1</v>
      </c>
      <c r="AM39" s="10"/>
      <c r="AN39" s="10"/>
      <c r="AO39" s="10"/>
      <c r="AP39" s="10"/>
      <c r="AQ39" s="10"/>
      <c r="AT39" s="1"/>
      <c r="CD39" s="16"/>
      <c r="CE39" s="16"/>
      <c r="CF39" s="16"/>
      <c r="CG39" s="16"/>
      <c r="CH39" s="16"/>
      <c r="CI39" s="16"/>
      <c r="CJ39" s="16"/>
      <c r="CK39" s="16"/>
      <c r="CL39" s="16"/>
      <c r="CM39" s="16"/>
    </row>
    <row r="40" spans="1:91" ht="15.75">
      <c r="A40">
        <v>27</v>
      </c>
      <c r="C40" s="39" t="s">
        <v>364</v>
      </c>
      <c r="D40"/>
      <c r="E40" s="64">
        <v>1</v>
      </c>
      <c r="F40" s="51" t="s">
        <v>42</v>
      </c>
      <c r="M40" s="187">
        <v>0.5</v>
      </c>
      <c r="T40" s="187">
        <v>0.5</v>
      </c>
      <c r="AA40" s="187">
        <v>0.5</v>
      </c>
      <c r="AH40" s="187">
        <v>0.5</v>
      </c>
      <c r="AM40" s="10"/>
      <c r="AN40" s="10"/>
      <c r="AO40" s="10"/>
      <c r="AP40" s="10"/>
      <c r="AQ40" s="10"/>
      <c r="AR40" s="16"/>
      <c r="AS40" s="16"/>
      <c r="AT40" s="1"/>
      <c r="CD40" s="16"/>
      <c r="CE40" s="16"/>
      <c r="CF40" s="16"/>
      <c r="CG40" s="16"/>
      <c r="CH40" s="16"/>
      <c r="CI40" s="16"/>
      <c r="CJ40" s="16"/>
      <c r="CK40" s="16"/>
      <c r="CL40" s="16"/>
      <c r="CM40" s="16"/>
    </row>
    <row r="41" spans="1:91" ht="15.75">
      <c r="A41">
        <v>29</v>
      </c>
      <c r="C41" s="39" t="s">
        <v>60</v>
      </c>
      <c r="D41">
        <v>1</v>
      </c>
      <c r="E41" s="64">
        <v>1</v>
      </c>
      <c r="F41" s="51" t="s">
        <v>45</v>
      </c>
      <c r="I41" s="187">
        <v>1</v>
      </c>
      <c r="M41" s="189">
        <v>1</v>
      </c>
      <c r="P41" s="189">
        <v>1</v>
      </c>
      <c r="T41" s="187">
        <v>1</v>
      </c>
      <c r="W41" s="189">
        <v>1</v>
      </c>
      <c r="AA41" s="189">
        <v>1</v>
      </c>
      <c r="AD41" s="189">
        <v>1</v>
      </c>
      <c r="AH41" s="189">
        <v>1</v>
      </c>
      <c r="AM41" s="10"/>
      <c r="AN41" s="10"/>
      <c r="AO41" s="10"/>
      <c r="AP41" s="10"/>
      <c r="AQ41" s="10"/>
      <c r="AR41" s="16"/>
      <c r="AS41" s="16"/>
      <c r="AT41" s="1"/>
      <c r="CD41" s="16"/>
      <c r="CE41" s="16"/>
      <c r="CF41" s="16"/>
      <c r="CG41" s="16"/>
      <c r="CH41" s="16"/>
      <c r="CI41" s="16"/>
      <c r="CJ41" s="16"/>
      <c r="CK41" s="16"/>
      <c r="CL41" s="16"/>
      <c r="CM41" s="16"/>
    </row>
    <row r="42" spans="1:91" ht="15.75">
      <c r="A42">
        <v>30</v>
      </c>
      <c r="C42" s="39" t="s">
        <v>579</v>
      </c>
      <c r="D42"/>
      <c r="E42" s="64">
        <v>1</v>
      </c>
      <c r="F42" s="51" t="s">
        <v>43</v>
      </c>
      <c r="M42" s="189">
        <v>1</v>
      </c>
      <c r="T42" s="189">
        <v>1</v>
      </c>
      <c r="AA42" s="189">
        <v>1</v>
      </c>
      <c r="AH42" s="187">
        <v>1</v>
      </c>
      <c r="AM42" s="10"/>
      <c r="AN42" s="10"/>
      <c r="AO42" s="10"/>
      <c r="AP42" s="10"/>
      <c r="AQ42" s="10"/>
      <c r="AR42" s="16"/>
      <c r="AS42" s="16"/>
      <c r="AT42" s="1"/>
      <c r="CD42" s="16"/>
      <c r="CE42" s="16"/>
      <c r="CF42" s="16"/>
      <c r="CG42" s="16"/>
      <c r="CH42" s="16"/>
      <c r="CI42" s="16"/>
      <c r="CJ42" s="16"/>
      <c r="CK42" s="16"/>
      <c r="CL42" s="16"/>
      <c r="CM42" s="16"/>
    </row>
    <row r="43" spans="1:91" ht="15.75">
      <c r="A43">
        <v>31</v>
      </c>
      <c r="C43" s="39" t="s">
        <v>157</v>
      </c>
      <c r="D43"/>
      <c r="E43" s="64">
        <v>1</v>
      </c>
      <c r="F43" s="51" t="s">
        <v>45</v>
      </c>
      <c r="M43" s="187">
        <v>0.5</v>
      </c>
      <c r="T43" s="187">
        <v>0.5</v>
      </c>
      <c r="AA43" s="187">
        <v>0.5</v>
      </c>
      <c r="AH43" s="187">
        <v>0.5</v>
      </c>
      <c r="AN43" s="10"/>
      <c r="AO43" s="10"/>
      <c r="AP43" s="10"/>
      <c r="AQ43" s="10"/>
      <c r="AR43" s="16"/>
      <c r="AS43" s="16"/>
      <c r="AT43" s="1"/>
      <c r="CD43" s="16"/>
      <c r="CE43" s="16"/>
      <c r="CF43" s="16"/>
      <c r="CG43" s="16"/>
      <c r="CH43" s="16"/>
      <c r="CI43" s="16"/>
      <c r="CJ43" s="16"/>
      <c r="CK43" s="16"/>
      <c r="CL43" s="16"/>
      <c r="CM43" s="16"/>
    </row>
    <row r="44" spans="1:91" ht="15.75">
      <c r="A44">
        <v>32</v>
      </c>
      <c r="C44" s="39" t="s">
        <v>365</v>
      </c>
      <c r="D44">
        <v>1</v>
      </c>
      <c r="E44" s="64">
        <v>1</v>
      </c>
      <c r="F44" s="83" t="s">
        <v>43</v>
      </c>
      <c r="I44" s="187">
        <v>1</v>
      </c>
      <c r="M44" s="187">
        <v>1</v>
      </c>
      <c r="P44" s="187">
        <v>1</v>
      </c>
      <c r="T44" s="189">
        <v>1</v>
      </c>
      <c r="W44" s="187">
        <v>1</v>
      </c>
      <c r="AA44" s="189">
        <v>1</v>
      </c>
      <c r="AD44" s="187">
        <v>0.5</v>
      </c>
      <c r="AH44" s="189">
        <v>1</v>
      </c>
      <c r="AM44" s="10"/>
      <c r="AN44" s="10"/>
      <c r="AO44" s="10"/>
      <c r="AP44" s="10"/>
      <c r="AQ44" s="10"/>
      <c r="AR44" s="16"/>
      <c r="AS44" s="16"/>
      <c r="AT44" s="1"/>
      <c r="CD44" s="16"/>
      <c r="CE44" s="16"/>
      <c r="CF44" s="16"/>
      <c r="CG44" s="16"/>
      <c r="CH44" s="16"/>
      <c r="CI44" s="16"/>
      <c r="CJ44" s="16"/>
      <c r="CK44" s="16"/>
      <c r="CL44" s="16"/>
      <c r="CM44" s="16"/>
    </row>
    <row r="45" spans="1:91" ht="15.75">
      <c r="A45">
        <v>33</v>
      </c>
      <c r="C45" s="39" t="s">
        <v>366</v>
      </c>
      <c r="D45">
        <v>1</v>
      </c>
      <c r="E45" s="64">
        <v>1</v>
      </c>
      <c r="F45" s="83" t="s">
        <v>43</v>
      </c>
      <c r="I45" s="187">
        <v>1</v>
      </c>
      <c r="M45" s="189">
        <v>1</v>
      </c>
      <c r="P45" s="187">
        <v>1</v>
      </c>
      <c r="T45" s="189">
        <v>1</v>
      </c>
      <c r="W45" s="187">
        <v>1</v>
      </c>
      <c r="AA45" s="189">
        <v>1</v>
      </c>
      <c r="AD45" s="187">
        <v>1</v>
      </c>
      <c r="AH45" s="189">
        <v>1</v>
      </c>
      <c r="AM45" s="10"/>
      <c r="AN45" s="10"/>
      <c r="AO45" s="10"/>
      <c r="AP45" s="10"/>
      <c r="AQ45" s="10"/>
      <c r="AR45" s="16"/>
      <c r="AS45" s="16"/>
      <c r="AT45" s="1"/>
      <c r="CD45" s="16"/>
      <c r="CE45" s="16"/>
      <c r="CF45" s="16"/>
      <c r="CG45" s="16"/>
      <c r="CH45" s="16"/>
      <c r="CI45" s="16"/>
      <c r="CJ45" s="16"/>
      <c r="CK45" s="16"/>
      <c r="CL45" s="16"/>
      <c r="CM45" s="16"/>
    </row>
    <row r="46" spans="1:91" ht="15.75">
      <c r="A46">
        <v>34</v>
      </c>
      <c r="C46" s="39" t="s">
        <v>367</v>
      </c>
      <c r="D46">
        <v>1</v>
      </c>
      <c r="E46" s="64">
        <v>1</v>
      </c>
      <c r="F46" s="83" t="s">
        <v>42</v>
      </c>
      <c r="I46" s="187">
        <v>1</v>
      </c>
      <c r="M46" s="189">
        <v>1</v>
      </c>
      <c r="P46" s="187">
        <v>1</v>
      </c>
      <c r="T46" s="187">
        <v>1</v>
      </c>
      <c r="W46" s="187">
        <v>1</v>
      </c>
      <c r="AA46" s="189">
        <v>1</v>
      </c>
      <c r="AD46" s="187">
        <v>0.5</v>
      </c>
      <c r="AH46" s="189">
        <v>1</v>
      </c>
      <c r="AM46" s="10"/>
      <c r="AN46" s="10"/>
      <c r="AO46" s="10"/>
      <c r="AP46" s="10"/>
      <c r="AQ46" s="10"/>
      <c r="AR46" s="16"/>
      <c r="AS46" s="16"/>
      <c r="AT46" s="1"/>
      <c r="CD46" s="16"/>
      <c r="CE46" s="16"/>
      <c r="CF46" s="16"/>
      <c r="CG46" s="16"/>
      <c r="CH46" s="16"/>
      <c r="CI46" s="16"/>
      <c r="CJ46" s="16"/>
      <c r="CK46" s="16"/>
      <c r="CL46" s="16"/>
      <c r="CM46" s="16"/>
    </row>
    <row r="47" spans="1:91" ht="15.75">
      <c r="A47">
        <v>35</v>
      </c>
      <c r="C47" s="39" t="s">
        <v>570</v>
      </c>
      <c r="D47">
        <v>1</v>
      </c>
      <c r="E47" s="64">
        <v>1</v>
      </c>
      <c r="F47" s="83" t="s">
        <v>45</v>
      </c>
      <c r="I47" s="187">
        <v>1</v>
      </c>
      <c r="M47" s="189">
        <v>1</v>
      </c>
      <c r="P47" s="187">
        <v>0.5</v>
      </c>
      <c r="T47" s="189">
        <v>1</v>
      </c>
      <c r="W47" s="189">
        <v>1</v>
      </c>
      <c r="AA47" s="189">
        <v>1</v>
      </c>
      <c r="AD47" s="187">
        <v>1</v>
      </c>
      <c r="AH47" s="189">
        <v>1</v>
      </c>
      <c r="AM47" s="10"/>
      <c r="AN47" s="10"/>
      <c r="AO47" s="10"/>
      <c r="AP47" s="10"/>
      <c r="AQ47" s="10"/>
      <c r="AR47" s="16"/>
      <c r="AS47" s="16"/>
      <c r="AT47" s="1"/>
      <c r="CD47" s="16"/>
      <c r="CE47" s="16"/>
      <c r="CF47" s="16"/>
      <c r="CG47" s="16"/>
      <c r="CH47" s="16"/>
      <c r="CI47" s="16"/>
      <c r="CJ47" s="16"/>
      <c r="CK47" s="16"/>
      <c r="CL47" s="16"/>
      <c r="CM47" s="16"/>
    </row>
    <row r="48" spans="1:91" ht="15.75">
      <c r="A48">
        <v>36</v>
      </c>
      <c r="C48" s="39" t="s">
        <v>368</v>
      </c>
      <c r="D48">
        <v>1</v>
      </c>
      <c r="E48" s="64">
        <v>1</v>
      </c>
      <c r="F48" s="83" t="s">
        <v>45</v>
      </c>
      <c r="I48" s="187">
        <v>1</v>
      </c>
      <c r="M48" s="189">
        <v>1</v>
      </c>
      <c r="P48" s="189">
        <v>1</v>
      </c>
      <c r="T48" s="189">
        <v>1</v>
      </c>
      <c r="W48" s="187">
        <v>1</v>
      </c>
      <c r="AA48" s="189">
        <v>1</v>
      </c>
      <c r="AD48" s="187">
        <v>1</v>
      </c>
      <c r="AH48" s="189">
        <v>1</v>
      </c>
      <c r="AN48" s="10"/>
      <c r="AO48" s="10"/>
      <c r="AP48" s="10"/>
      <c r="AQ48" s="10"/>
      <c r="AR48" s="16"/>
      <c r="AS48" s="16"/>
      <c r="AT48" s="1"/>
      <c r="CD48" s="16"/>
      <c r="CE48" s="16"/>
      <c r="CF48" s="16"/>
      <c r="CG48" s="16"/>
      <c r="CH48" s="16"/>
      <c r="CI48" s="16"/>
      <c r="CJ48" s="16"/>
      <c r="CK48" s="16"/>
      <c r="CL48" s="16"/>
      <c r="CM48" s="16"/>
    </row>
    <row r="49" spans="1:91" ht="15.75">
      <c r="A49">
        <v>37</v>
      </c>
      <c r="C49" s="39" t="s">
        <v>580</v>
      </c>
      <c r="D49"/>
      <c r="E49" s="64">
        <v>1</v>
      </c>
      <c r="F49" s="83" t="s">
        <v>43</v>
      </c>
      <c r="M49" s="189">
        <v>1</v>
      </c>
      <c r="T49" s="189">
        <v>1</v>
      </c>
      <c r="AA49" s="189">
        <v>1</v>
      </c>
      <c r="AH49" s="189">
        <v>1</v>
      </c>
      <c r="AM49" s="16"/>
      <c r="AN49" s="10"/>
      <c r="AO49" s="10"/>
      <c r="AP49" s="10"/>
      <c r="AQ49" s="10"/>
      <c r="AR49" s="16"/>
      <c r="AS49" s="16"/>
      <c r="AT49" s="1"/>
      <c r="CD49" s="16"/>
      <c r="CE49" s="16"/>
      <c r="CF49" s="16"/>
      <c r="CG49" s="16"/>
      <c r="CH49" s="16"/>
      <c r="CI49" s="16"/>
      <c r="CJ49" s="16"/>
      <c r="CK49" s="16"/>
      <c r="CL49" s="16"/>
      <c r="CM49" s="16"/>
    </row>
    <row r="50" spans="3:91" ht="15.75">
      <c r="C50" s="39" t="s">
        <v>373</v>
      </c>
      <c r="D50">
        <v>1</v>
      </c>
      <c r="E50" s="64">
        <v>1</v>
      </c>
      <c r="F50" s="83" t="s">
        <v>43</v>
      </c>
      <c r="M50" s="189">
        <v>1</v>
      </c>
      <c r="P50" s="189">
        <v>1</v>
      </c>
      <c r="T50" s="187">
        <v>1</v>
      </c>
      <c r="W50" s="189">
        <v>1</v>
      </c>
      <c r="AA50" s="189">
        <v>1</v>
      </c>
      <c r="AD50" s="189">
        <v>1</v>
      </c>
      <c r="AH50" s="189">
        <v>1</v>
      </c>
      <c r="AM50" s="16"/>
      <c r="AN50" s="10"/>
      <c r="AO50" s="10"/>
      <c r="AP50" s="10"/>
      <c r="AQ50" s="10"/>
      <c r="AR50" s="16"/>
      <c r="AS50" s="16"/>
      <c r="AT50" s="1"/>
      <c r="CD50" s="16"/>
      <c r="CE50" s="16"/>
      <c r="CF50" s="16"/>
      <c r="CG50" s="16"/>
      <c r="CH50" s="16"/>
      <c r="CI50" s="16"/>
      <c r="CJ50" s="16"/>
      <c r="CK50" s="16"/>
      <c r="CL50" s="16"/>
      <c r="CM50" s="16"/>
    </row>
    <row r="51" spans="1:91" ht="15.75">
      <c r="A51">
        <v>38</v>
      </c>
      <c r="C51" s="39" t="s">
        <v>369</v>
      </c>
      <c r="D51">
        <v>1</v>
      </c>
      <c r="E51" s="64">
        <v>1</v>
      </c>
      <c r="F51" s="83" t="s">
        <v>42</v>
      </c>
      <c r="I51" s="187">
        <v>1</v>
      </c>
      <c r="M51" s="187">
        <v>0.5</v>
      </c>
      <c r="P51" s="189">
        <v>1</v>
      </c>
      <c r="T51" s="189">
        <v>1</v>
      </c>
      <c r="W51" s="189">
        <v>1</v>
      </c>
      <c r="AA51" s="189">
        <v>1</v>
      </c>
      <c r="AD51" s="189">
        <v>1</v>
      </c>
      <c r="AH51" s="189">
        <v>1</v>
      </c>
      <c r="AM51" s="16"/>
      <c r="AN51" s="10"/>
      <c r="AO51" s="10"/>
      <c r="AP51" s="10"/>
      <c r="AQ51" s="10"/>
      <c r="AR51" s="16"/>
      <c r="AS51" s="16"/>
      <c r="AT51" s="1"/>
      <c r="CD51" s="16"/>
      <c r="CE51" s="16"/>
      <c r="CF51" s="16"/>
      <c r="CG51" s="16"/>
      <c r="CH51" s="16"/>
      <c r="CI51" s="16"/>
      <c r="CJ51" s="16"/>
      <c r="CK51" s="16"/>
      <c r="CL51" s="16"/>
      <c r="CM51" s="16"/>
    </row>
    <row r="52" spans="1:91" ht="15.75">
      <c r="A52">
        <v>39</v>
      </c>
      <c r="C52" s="39" t="s">
        <v>370</v>
      </c>
      <c r="D52">
        <v>1</v>
      </c>
      <c r="E52" s="64">
        <v>1</v>
      </c>
      <c r="F52" s="83" t="s">
        <v>43</v>
      </c>
      <c r="I52" s="187">
        <v>1</v>
      </c>
      <c r="M52" s="187">
        <v>1</v>
      </c>
      <c r="P52" s="187">
        <v>0.5</v>
      </c>
      <c r="T52" s="187">
        <v>1</v>
      </c>
      <c r="W52" s="187">
        <v>0.5</v>
      </c>
      <c r="AA52" s="187">
        <v>0.5</v>
      </c>
      <c r="AD52" s="187">
        <v>0.5</v>
      </c>
      <c r="AH52" s="189">
        <v>1</v>
      </c>
      <c r="AM52" s="16"/>
      <c r="AN52" s="10"/>
      <c r="AO52" s="10"/>
      <c r="AP52" s="10"/>
      <c r="AQ52" s="10"/>
      <c r="AR52" s="16"/>
      <c r="AS52" s="16"/>
      <c r="AT52" s="1"/>
      <c r="CD52" s="16"/>
      <c r="CE52" s="16"/>
      <c r="CF52" s="16"/>
      <c r="CG52" s="16"/>
      <c r="CH52" s="16"/>
      <c r="CI52" s="16"/>
      <c r="CJ52" s="16"/>
      <c r="CK52" s="16"/>
      <c r="CL52" s="16"/>
      <c r="CM52" s="16"/>
    </row>
    <row r="53" spans="1:91" ht="15.75">
      <c r="A53">
        <v>40</v>
      </c>
      <c r="C53" s="39" t="s">
        <v>189</v>
      </c>
      <c r="D53"/>
      <c r="E53" s="64">
        <v>1</v>
      </c>
      <c r="F53" s="83" t="s">
        <v>45</v>
      </c>
      <c r="M53" s="189">
        <v>1</v>
      </c>
      <c r="T53" s="187">
        <v>1</v>
      </c>
      <c r="AA53" s="189">
        <v>1</v>
      </c>
      <c r="AH53" s="189">
        <v>1</v>
      </c>
      <c r="AM53" s="16"/>
      <c r="AN53" s="10"/>
      <c r="AO53" s="10"/>
      <c r="AP53" s="10"/>
      <c r="AQ53" s="10"/>
      <c r="AR53" s="16"/>
      <c r="AS53" s="16"/>
      <c r="AT53" s="1"/>
      <c r="CD53" s="16"/>
      <c r="CE53" s="16"/>
      <c r="CF53" s="16"/>
      <c r="CG53" s="16"/>
      <c r="CH53" s="16"/>
      <c r="CI53" s="16"/>
      <c r="CJ53" s="16"/>
      <c r="CK53" s="16"/>
      <c r="CL53" s="16"/>
      <c r="CM53" s="16"/>
    </row>
    <row r="54" spans="1:91" ht="15.75">
      <c r="A54">
        <v>41</v>
      </c>
      <c r="C54" s="39" t="s">
        <v>371</v>
      </c>
      <c r="D54"/>
      <c r="E54" s="64">
        <v>1</v>
      </c>
      <c r="F54" s="83" t="s">
        <v>45</v>
      </c>
      <c r="M54" s="187">
        <v>0</v>
      </c>
      <c r="T54" s="187">
        <v>0.5</v>
      </c>
      <c r="AA54" s="187">
        <v>0.5</v>
      </c>
      <c r="AH54" s="187">
        <v>0.5</v>
      </c>
      <c r="AM54" s="16"/>
      <c r="AN54" s="10"/>
      <c r="AO54" s="10"/>
      <c r="AP54" s="10"/>
      <c r="AQ54" s="10"/>
      <c r="AR54" s="16"/>
      <c r="AS54" s="16"/>
      <c r="AT54" s="1"/>
      <c r="CD54" s="16"/>
      <c r="CE54" s="16"/>
      <c r="CF54" s="16"/>
      <c r="CG54" s="16"/>
      <c r="CH54" s="16"/>
      <c r="CI54" s="16"/>
      <c r="CJ54" s="16"/>
      <c r="CK54" s="16"/>
      <c r="CL54" s="16"/>
      <c r="CM54" s="16"/>
    </row>
    <row r="55" spans="1:91" ht="15.75">
      <c r="A55">
        <v>42</v>
      </c>
      <c r="C55" s="39" t="s">
        <v>372</v>
      </c>
      <c r="D55"/>
      <c r="E55" s="64">
        <v>1</v>
      </c>
      <c r="F55" s="83" t="s">
        <v>45</v>
      </c>
      <c r="M55" s="187">
        <v>0.5</v>
      </c>
      <c r="T55" s="187">
        <v>0.5</v>
      </c>
      <c r="AA55" s="187">
        <v>0.5</v>
      </c>
      <c r="AH55" s="187">
        <v>0.5</v>
      </c>
      <c r="AM55" s="16"/>
      <c r="AN55" s="10"/>
      <c r="AO55" s="10"/>
      <c r="AP55" s="10"/>
      <c r="AQ55" s="10"/>
      <c r="AR55" s="16"/>
      <c r="AS55" s="16"/>
      <c r="AT55" s="1"/>
      <c r="CD55" s="16"/>
      <c r="CE55" s="16"/>
      <c r="CF55" s="16"/>
      <c r="CG55" s="16"/>
      <c r="CH55" s="16"/>
      <c r="CI55" s="16"/>
      <c r="CJ55" s="16"/>
      <c r="CK55" s="16"/>
      <c r="CL55" s="16"/>
      <c r="CM55" s="16"/>
    </row>
    <row r="56" spans="3:91" ht="15.75">
      <c r="C56" s="39" t="s">
        <v>375</v>
      </c>
      <c r="D56"/>
      <c r="E56" s="64">
        <v>1</v>
      </c>
      <c r="F56" s="83"/>
      <c r="M56" s="187">
        <v>0.5</v>
      </c>
      <c r="T56" s="187">
        <v>1</v>
      </c>
      <c r="AA56" s="187">
        <v>1</v>
      </c>
      <c r="AH56" s="187">
        <v>1</v>
      </c>
      <c r="AM56" s="16"/>
      <c r="AN56" s="10"/>
      <c r="AO56" s="10"/>
      <c r="AP56" s="10"/>
      <c r="AQ56" s="10"/>
      <c r="AR56" s="16"/>
      <c r="AS56" s="16"/>
      <c r="AT56" s="1"/>
      <c r="CD56" s="16"/>
      <c r="CE56" s="16"/>
      <c r="CF56" s="16"/>
      <c r="CG56" s="16"/>
      <c r="CH56" s="16"/>
      <c r="CI56" s="16"/>
      <c r="CJ56" s="16"/>
      <c r="CK56" s="16"/>
      <c r="CL56" s="16"/>
      <c r="CM56" s="16"/>
    </row>
    <row r="57" spans="1:91" ht="15.75">
      <c r="A57">
        <v>9</v>
      </c>
      <c r="C57" s="39" t="s">
        <v>355</v>
      </c>
      <c r="D57"/>
      <c r="E57" s="64">
        <v>1</v>
      </c>
      <c r="F57" s="51" t="s">
        <v>45</v>
      </c>
      <c r="M57" s="187">
        <v>1</v>
      </c>
      <c r="T57" s="189">
        <v>1</v>
      </c>
      <c r="AA57" s="187">
        <v>1</v>
      </c>
      <c r="AM57" s="10"/>
      <c r="AN57" s="10"/>
      <c r="AO57" s="10"/>
      <c r="AP57" s="10"/>
      <c r="AQ57" s="10"/>
      <c r="AR57" s="16"/>
      <c r="AS57" s="16"/>
      <c r="AT57" s="1"/>
      <c r="CD57" s="16"/>
      <c r="CE57" s="16"/>
      <c r="CF57" s="16"/>
      <c r="CG57" s="16"/>
      <c r="CH57" s="16"/>
      <c r="CI57" s="16"/>
      <c r="CJ57" s="16"/>
      <c r="CK57" s="16"/>
      <c r="CL57" s="16"/>
      <c r="CM57" s="16"/>
    </row>
    <row r="58" spans="1:91" ht="15.75">
      <c r="A58">
        <v>43</v>
      </c>
      <c r="C58" s="39" t="s">
        <v>114</v>
      </c>
      <c r="D58"/>
      <c r="E58" s="64">
        <v>1</v>
      </c>
      <c r="F58" s="51" t="s">
        <v>45</v>
      </c>
      <c r="L58" s="187">
        <v>0</v>
      </c>
      <c r="S58" s="187">
        <v>0.5</v>
      </c>
      <c r="Z58" s="187">
        <v>1</v>
      </c>
      <c r="AI58" s="187">
        <v>0</v>
      </c>
      <c r="AM58" s="16"/>
      <c r="AN58" s="10"/>
      <c r="AO58" s="10"/>
      <c r="AP58" s="10"/>
      <c r="AQ58" s="10"/>
      <c r="AR58" s="16"/>
      <c r="AS58" s="16"/>
      <c r="AT58" s="1"/>
      <c r="CD58" s="16"/>
      <c r="CE58" s="16"/>
      <c r="CF58" s="16"/>
      <c r="CG58" s="16"/>
      <c r="CH58" s="16"/>
      <c r="CI58" s="16"/>
      <c r="CJ58" s="16"/>
      <c r="CK58" s="16"/>
      <c r="CL58" s="16"/>
      <c r="CM58" s="16"/>
    </row>
    <row r="59" spans="1:91" ht="15.75">
      <c r="A59">
        <v>44</v>
      </c>
      <c r="C59" s="39"/>
      <c r="D59"/>
      <c r="E59" s="64"/>
      <c r="F59" s="51"/>
      <c r="AM59" s="16"/>
      <c r="AN59" s="10"/>
      <c r="AO59" s="10"/>
      <c r="AP59" s="10"/>
      <c r="AQ59" s="10"/>
      <c r="AR59" s="16"/>
      <c r="AS59" s="16"/>
      <c r="AT59" s="10"/>
      <c r="AU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</row>
    <row r="60" spans="1:119" ht="15.75">
      <c r="A60">
        <v>45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0"/>
      <c r="AO60" s="10"/>
      <c r="AP60" s="10"/>
      <c r="AQ60" s="10"/>
      <c r="AR60" s="9"/>
      <c r="AS60" s="9"/>
      <c r="AT60" s="10"/>
      <c r="AU60" s="16"/>
      <c r="AW60" s="1"/>
      <c r="CB60" s="24"/>
      <c r="CD60" s="24"/>
      <c r="CE60" s="24"/>
      <c r="CF60" s="24"/>
      <c r="CG60" s="24"/>
      <c r="CH60" s="24"/>
      <c r="CI60" s="24"/>
      <c r="CJ60" s="24"/>
      <c r="CK60" s="10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</row>
    <row r="61" spans="1:119" ht="18">
      <c r="A61">
        <v>46</v>
      </c>
      <c r="B61" s="56">
        <v>2</v>
      </c>
      <c r="C61" s="54" t="s">
        <v>9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10"/>
      <c r="AO61" s="10"/>
      <c r="AP61" s="10"/>
      <c r="AQ61" s="10"/>
      <c r="AR61" s="9"/>
      <c r="AS61" s="9"/>
      <c r="AT61" s="10"/>
      <c r="AU61" s="16"/>
      <c r="AW61" s="1"/>
      <c r="CB61" s="24"/>
      <c r="CD61" s="28"/>
      <c r="CE61" s="28"/>
      <c r="CF61" s="28"/>
      <c r="CG61" s="28"/>
      <c r="CH61" s="28"/>
      <c r="CI61" s="10"/>
      <c r="CJ61" s="10"/>
      <c r="CK61" s="10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</row>
    <row r="62" spans="1:119" ht="18">
      <c r="A62">
        <v>47</v>
      </c>
      <c r="C62" s="88">
        <f>'RESUM MENSUAL PAPER'!F9</f>
        <v>28745</v>
      </c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10"/>
      <c r="AO62" s="10"/>
      <c r="AP62" s="10"/>
      <c r="AQ62" s="10"/>
      <c r="AR62" s="9"/>
      <c r="AS62" s="9"/>
      <c r="AT62" s="10"/>
      <c r="AU62" s="16"/>
      <c r="AW62" s="1"/>
      <c r="CB62" s="24"/>
      <c r="CD62" s="28"/>
      <c r="CE62" s="28"/>
      <c r="CF62" s="28"/>
      <c r="CG62" s="28"/>
      <c r="CH62" s="28"/>
      <c r="CI62" s="10"/>
      <c r="CJ62" s="10"/>
      <c r="CK62" s="10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</row>
    <row r="63" spans="1:119" ht="15.75">
      <c r="A63">
        <v>48</v>
      </c>
      <c r="C63" s="19" t="s">
        <v>8</v>
      </c>
      <c r="D63" s="66"/>
      <c r="E63" s="64"/>
      <c r="F63" s="51"/>
      <c r="G63" s="10">
        <f aca="true" t="shared" si="1" ref="G63:AK63">G7</f>
        <v>1</v>
      </c>
      <c r="H63" s="10">
        <f t="shared" si="1"/>
        <v>2</v>
      </c>
      <c r="I63" s="10">
        <f t="shared" si="1"/>
        <v>3</v>
      </c>
      <c r="J63" s="10">
        <f t="shared" si="1"/>
        <v>4</v>
      </c>
      <c r="K63" s="10">
        <f t="shared" si="1"/>
        <v>5</v>
      </c>
      <c r="L63" s="10">
        <f t="shared" si="1"/>
        <v>6</v>
      </c>
      <c r="M63" s="10">
        <f t="shared" si="1"/>
        <v>7</v>
      </c>
      <c r="N63" s="10">
        <f t="shared" si="1"/>
        <v>8</v>
      </c>
      <c r="O63" s="10">
        <f t="shared" si="1"/>
        <v>9</v>
      </c>
      <c r="P63" s="10">
        <f t="shared" si="1"/>
        <v>10</v>
      </c>
      <c r="Q63" s="10">
        <f t="shared" si="1"/>
        <v>11</v>
      </c>
      <c r="R63" s="10">
        <f t="shared" si="1"/>
        <v>12</v>
      </c>
      <c r="S63" s="10">
        <f t="shared" si="1"/>
        <v>13</v>
      </c>
      <c r="T63" s="10">
        <f t="shared" si="1"/>
        <v>14</v>
      </c>
      <c r="U63" s="10">
        <f t="shared" si="1"/>
        <v>15</v>
      </c>
      <c r="V63" s="10">
        <f t="shared" si="1"/>
        <v>16</v>
      </c>
      <c r="W63" s="10">
        <f t="shared" si="1"/>
        <v>17</v>
      </c>
      <c r="X63" s="10">
        <f t="shared" si="1"/>
        <v>18</v>
      </c>
      <c r="Y63" s="10">
        <f t="shared" si="1"/>
        <v>19</v>
      </c>
      <c r="Z63" s="10">
        <f t="shared" si="1"/>
        <v>20</v>
      </c>
      <c r="AA63" s="10">
        <f t="shared" si="1"/>
        <v>21</v>
      </c>
      <c r="AB63" s="10">
        <f t="shared" si="1"/>
        <v>22</v>
      </c>
      <c r="AC63" s="10">
        <f t="shared" si="1"/>
        <v>23</v>
      </c>
      <c r="AD63" s="10">
        <f t="shared" si="1"/>
        <v>24</v>
      </c>
      <c r="AE63" s="10">
        <f t="shared" si="1"/>
        <v>25</v>
      </c>
      <c r="AF63" s="10">
        <f t="shared" si="1"/>
        <v>26</v>
      </c>
      <c r="AG63" s="10">
        <f t="shared" si="1"/>
        <v>27</v>
      </c>
      <c r="AH63" s="10">
        <f t="shared" si="1"/>
        <v>28</v>
      </c>
      <c r="AI63" s="10">
        <f t="shared" si="1"/>
        <v>29</v>
      </c>
      <c r="AJ63" s="10">
        <f t="shared" si="1"/>
        <v>30</v>
      </c>
      <c r="AK63" s="10">
        <f t="shared" si="1"/>
        <v>0</v>
      </c>
      <c r="AL63" s="10">
        <f>AL7</f>
        <v>0</v>
      </c>
      <c r="AM63" s="10">
        <f>AM7</f>
        <v>0</v>
      </c>
      <c r="AN63" s="10"/>
      <c r="AO63" s="10"/>
      <c r="AP63" s="10"/>
      <c r="AQ63" s="10"/>
      <c r="AR63" s="10"/>
      <c r="AS63" s="10"/>
      <c r="AT63" s="10"/>
      <c r="AU63" s="16"/>
      <c r="AW63" s="1"/>
      <c r="CB63" s="24"/>
      <c r="CD63" s="22"/>
      <c r="CE63" s="22"/>
      <c r="CF63" s="22"/>
      <c r="CG63" s="22"/>
      <c r="CH63" s="22"/>
      <c r="CI63" s="10"/>
      <c r="CJ63" s="10"/>
      <c r="CK63" s="10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</row>
    <row r="64" spans="1:90" ht="15.75">
      <c r="A64">
        <v>49</v>
      </c>
      <c r="C64" s="39" t="s">
        <v>376</v>
      </c>
      <c r="D64">
        <v>1</v>
      </c>
      <c r="E64" s="64">
        <v>1</v>
      </c>
      <c r="F64" s="51" t="s">
        <v>47</v>
      </c>
      <c r="G64" s="51"/>
      <c r="H64" s="51"/>
      <c r="I64" s="189">
        <v>1</v>
      </c>
      <c r="J64" s="51"/>
      <c r="K64" s="51"/>
      <c r="L64" s="189">
        <v>1</v>
      </c>
      <c r="M64" s="187">
        <v>1</v>
      </c>
      <c r="N64" s="187">
        <v>1</v>
      </c>
      <c r="O64" s="51"/>
      <c r="P64" s="189">
        <v>1</v>
      </c>
      <c r="Q64" s="51"/>
      <c r="R64" s="51"/>
      <c r="S64" s="189">
        <v>1</v>
      </c>
      <c r="T64" s="187">
        <v>1</v>
      </c>
      <c r="U64" s="51"/>
      <c r="V64" s="51"/>
      <c r="W64" s="189">
        <v>1</v>
      </c>
      <c r="X64" s="51"/>
      <c r="Y64" s="51"/>
      <c r="Z64" s="189">
        <v>1</v>
      </c>
      <c r="AA64" s="187">
        <v>1</v>
      </c>
      <c r="AB64" s="51"/>
      <c r="AC64" s="51"/>
      <c r="AD64" s="189">
        <v>1</v>
      </c>
      <c r="AE64" s="51"/>
      <c r="AF64" s="51"/>
      <c r="AG64" s="51"/>
      <c r="AH64" s="187">
        <v>1</v>
      </c>
      <c r="AI64" s="51"/>
      <c r="AJ64" s="51"/>
      <c r="AK64" s="51"/>
      <c r="AL64" s="51"/>
      <c r="AM64" s="22"/>
      <c r="AN64" s="10"/>
      <c r="AO64" s="10"/>
      <c r="AP64" s="10"/>
      <c r="AQ64" s="10"/>
      <c r="AR64" s="22"/>
      <c r="AS64" s="22"/>
      <c r="AT64" s="10"/>
      <c r="AU64" s="16"/>
      <c r="AV64" s="21"/>
      <c r="AW64" s="1"/>
      <c r="CB64" s="24"/>
      <c r="CD64" s="16"/>
      <c r="CE64" s="16"/>
      <c r="CF64" s="16"/>
      <c r="CG64" s="16"/>
      <c r="CH64" s="16"/>
      <c r="CI64" s="16"/>
      <c r="CJ64" s="16"/>
      <c r="CK64" s="16"/>
      <c r="CL64" s="16"/>
    </row>
    <row r="65" spans="1:90" ht="15.75">
      <c r="A65">
        <v>50</v>
      </c>
      <c r="C65" s="39" t="s">
        <v>376</v>
      </c>
      <c r="D65">
        <v>1</v>
      </c>
      <c r="E65" s="64">
        <v>1</v>
      </c>
      <c r="F65" s="51" t="s">
        <v>45</v>
      </c>
      <c r="G65" s="51"/>
      <c r="I65" s="189">
        <v>0.5</v>
      </c>
      <c r="L65" s="189">
        <v>0.5</v>
      </c>
      <c r="M65" s="187">
        <v>0</v>
      </c>
      <c r="N65" s="187">
        <v>1</v>
      </c>
      <c r="P65" s="189">
        <v>0.5</v>
      </c>
      <c r="S65" s="187">
        <v>0.5</v>
      </c>
      <c r="T65" s="187">
        <v>1</v>
      </c>
      <c r="W65" s="189">
        <v>0.5</v>
      </c>
      <c r="Z65" s="189">
        <v>0.5</v>
      </c>
      <c r="AA65" s="187">
        <v>0.5</v>
      </c>
      <c r="AD65" s="189">
        <v>0.5</v>
      </c>
      <c r="AH65" s="187">
        <v>0</v>
      </c>
      <c r="AM65" s="22"/>
      <c r="AN65" s="10"/>
      <c r="AO65" s="10"/>
      <c r="AP65" s="10"/>
      <c r="AQ65" s="10"/>
      <c r="AR65" s="22"/>
      <c r="AS65" s="22"/>
      <c r="AT65" s="10"/>
      <c r="AU65" s="16"/>
      <c r="AV65" s="21"/>
      <c r="AW65" s="1"/>
      <c r="CB65" s="24"/>
      <c r="CD65" s="16"/>
      <c r="CE65" s="16"/>
      <c r="CF65" s="16"/>
      <c r="CG65" s="16"/>
      <c r="CH65" s="16"/>
      <c r="CI65" s="16"/>
      <c r="CJ65" s="16"/>
      <c r="CK65" s="16"/>
      <c r="CL65" s="16"/>
    </row>
    <row r="66" spans="1:90" ht="15.75">
      <c r="A66">
        <v>51</v>
      </c>
      <c r="C66" s="39" t="s">
        <v>377</v>
      </c>
      <c r="D66">
        <v>2</v>
      </c>
      <c r="E66" s="64">
        <v>1</v>
      </c>
      <c r="F66" s="51" t="s">
        <v>46</v>
      </c>
      <c r="G66" s="187">
        <v>1</v>
      </c>
      <c r="H66" s="51"/>
      <c r="I66" s="189">
        <v>1</v>
      </c>
      <c r="J66" s="51"/>
      <c r="K66" s="51"/>
      <c r="L66" s="189">
        <v>1</v>
      </c>
      <c r="M66" s="51"/>
      <c r="N66" s="189">
        <v>1</v>
      </c>
      <c r="O66" s="51"/>
      <c r="P66" s="189">
        <v>1</v>
      </c>
      <c r="Q66" s="51"/>
      <c r="R66" s="51"/>
      <c r="S66" s="189">
        <v>1</v>
      </c>
      <c r="T66" s="51"/>
      <c r="U66" s="189">
        <v>1</v>
      </c>
      <c r="V66" s="51"/>
      <c r="W66" s="189">
        <v>1</v>
      </c>
      <c r="X66" s="51"/>
      <c r="Y66" s="51"/>
      <c r="Z66" s="189">
        <v>1</v>
      </c>
      <c r="AA66" s="51"/>
      <c r="AB66" s="187">
        <v>1</v>
      </c>
      <c r="AC66" s="51"/>
      <c r="AD66" s="189">
        <v>1</v>
      </c>
      <c r="AE66" s="51"/>
      <c r="AF66" s="51"/>
      <c r="AG66" s="189">
        <v>1</v>
      </c>
      <c r="AH66" s="187">
        <v>1</v>
      </c>
      <c r="AI66" s="187">
        <v>1</v>
      </c>
      <c r="AJ66" s="51"/>
      <c r="AK66" s="51"/>
      <c r="AL66" s="51"/>
      <c r="AN66" s="10"/>
      <c r="AO66" s="10"/>
      <c r="AP66" s="10"/>
      <c r="AQ66" s="10"/>
      <c r="AR66" s="22"/>
      <c r="AS66" s="22"/>
      <c r="AT66" s="1"/>
      <c r="AV66" s="21"/>
      <c r="AW66" s="1"/>
      <c r="CB66" s="24"/>
      <c r="CD66" s="16"/>
      <c r="CE66" s="16"/>
      <c r="CF66" s="16"/>
      <c r="CG66" s="16"/>
      <c r="CH66" s="16"/>
      <c r="CI66" s="16"/>
      <c r="CJ66" s="16"/>
      <c r="CK66" s="16"/>
      <c r="CL66" s="16"/>
    </row>
    <row r="67" spans="1:90" ht="15.75">
      <c r="A67">
        <v>52</v>
      </c>
      <c r="C67" s="39" t="s">
        <v>378</v>
      </c>
      <c r="D67" s="37">
        <v>1</v>
      </c>
      <c r="E67" s="64">
        <v>1</v>
      </c>
      <c r="F67" s="51" t="s">
        <v>45</v>
      </c>
      <c r="G67" s="51"/>
      <c r="H67" s="51"/>
      <c r="I67" s="189">
        <v>1</v>
      </c>
      <c r="J67" s="51"/>
      <c r="K67" s="51"/>
      <c r="L67" s="51"/>
      <c r="M67" s="189">
        <v>1</v>
      </c>
      <c r="N67" s="187">
        <v>0.5</v>
      </c>
      <c r="O67" s="51"/>
      <c r="P67" s="189">
        <v>1</v>
      </c>
      <c r="Q67" s="51"/>
      <c r="R67" s="51"/>
      <c r="S67" s="51"/>
      <c r="T67" s="189">
        <v>1</v>
      </c>
      <c r="U67" s="51"/>
      <c r="V67" s="51"/>
      <c r="W67" s="189">
        <v>1</v>
      </c>
      <c r="X67" s="51"/>
      <c r="Y67" s="51"/>
      <c r="Z67" s="51"/>
      <c r="AA67" s="189">
        <v>1</v>
      </c>
      <c r="AB67" s="51"/>
      <c r="AC67" s="51"/>
      <c r="AD67" s="189">
        <v>1</v>
      </c>
      <c r="AE67" s="51"/>
      <c r="AF67" s="51"/>
      <c r="AG67" s="51"/>
      <c r="AH67" s="187">
        <v>1</v>
      </c>
      <c r="AI67" s="51"/>
      <c r="AJ67" s="51"/>
      <c r="AK67" s="51"/>
      <c r="AL67" s="51"/>
      <c r="AN67" s="10"/>
      <c r="AO67" s="10"/>
      <c r="AP67" s="10"/>
      <c r="AQ67" s="10"/>
      <c r="AR67" s="22"/>
      <c r="AS67" s="22"/>
      <c r="AT67" s="1"/>
      <c r="AV67" s="21"/>
      <c r="AW67" s="1"/>
      <c r="CB67" s="24"/>
      <c r="CD67" s="16"/>
      <c r="CE67" s="16"/>
      <c r="CF67" s="16"/>
      <c r="CG67" s="16"/>
      <c r="CH67" s="16"/>
      <c r="CI67" s="16"/>
      <c r="CJ67" s="16"/>
      <c r="CK67" s="16"/>
      <c r="CL67" s="16"/>
    </row>
    <row r="68" spans="1:90" ht="15.75">
      <c r="A68">
        <v>53</v>
      </c>
      <c r="C68" s="39" t="s">
        <v>379</v>
      </c>
      <c r="D68"/>
      <c r="E68" s="64">
        <v>1</v>
      </c>
      <c r="F68" s="51" t="s">
        <v>45</v>
      </c>
      <c r="G68" s="51"/>
      <c r="H68" s="51"/>
      <c r="I68" s="189">
        <v>1</v>
      </c>
      <c r="J68" s="51"/>
      <c r="K68" s="51"/>
      <c r="L68" s="51"/>
      <c r="M68" s="189">
        <v>1</v>
      </c>
      <c r="N68" s="51"/>
      <c r="O68" s="51"/>
      <c r="P68" s="189">
        <v>1</v>
      </c>
      <c r="Q68" s="51"/>
      <c r="R68" s="51"/>
      <c r="S68" s="51"/>
      <c r="T68" s="187">
        <v>1</v>
      </c>
      <c r="U68" s="51"/>
      <c r="V68" s="51"/>
      <c r="W68" s="189">
        <v>1</v>
      </c>
      <c r="X68" s="51"/>
      <c r="Y68" s="51"/>
      <c r="Z68" s="51"/>
      <c r="AA68" s="189">
        <v>1</v>
      </c>
      <c r="AB68" s="51"/>
      <c r="AC68" s="51"/>
      <c r="AD68" s="189">
        <v>1</v>
      </c>
      <c r="AE68" s="51"/>
      <c r="AF68" s="51"/>
      <c r="AG68" s="51"/>
      <c r="AH68" s="189">
        <v>1</v>
      </c>
      <c r="AI68" s="51"/>
      <c r="AJ68" s="51"/>
      <c r="AK68" s="51"/>
      <c r="AL68" s="51"/>
      <c r="AN68" s="10"/>
      <c r="AO68" s="10"/>
      <c r="AP68" s="10"/>
      <c r="AQ68" s="10"/>
      <c r="AR68" s="22"/>
      <c r="AS68" s="22"/>
      <c r="AT68" s="1"/>
      <c r="AV68" s="21"/>
      <c r="AW68" s="1"/>
      <c r="CB68" s="24"/>
      <c r="CD68" s="16"/>
      <c r="CE68" s="16"/>
      <c r="CF68" s="16"/>
      <c r="CG68" s="16"/>
      <c r="CH68" s="16"/>
      <c r="CI68" s="16"/>
      <c r="CJ68" s="16"/>
      <c r="CK68" s="16"/>
      <c r="CL68" s="16"/>
    </row>
    <row r="69" spans="1:90" ht="15.75">
      <c r="A69">
        <v>54</v>
      </c>
      <c r="C69" s="39" t="s">
        <v>581</v>
      </c>
      <c r="D69"/>
      <c r="E69" s="64">
        <v>1</v>
      </c>
      <c r="F69" s="51" t="s">
        <v>46</v>
      </c>
      <c r="G69" s="51"/>
      <c r="H69" s="51"/>
      <c r="I69" s="51"/>
      <c r="J69" s="51"/>
      <c r="K69" s="51"/>
      <c r="L69" s="51"/>
      <c r="M69" s="187">
        <v>0</v>
      </c>
      <c r="N69" s="51"/>
      <c r="O69" s="51"/>
      <c r="P69" s="51"/>
      <c r="Q69" s="51"/>
      <c r="R69" s="51"/>
      <c r="S69" s="51"/>
      <c r="T69" s="189">
        <v>0.5</v>
      </c>
      <c r="U69" s="51"/>
      <c r="V69" s="51"/>
      <c r="W69" s="51"/>
      <c r="X69" s="51"/>
      <c r="Y69" s="51"/>
      <c r="Z69" s="51"/>
      <c r="AA69" s="187">
        <v>1</v>
      </c>
      <c r="AB69" s="51"/>
      <c r="AC69" s="51"/>
      <c r="AD69" s="51"/>
      <c r="AE69" s="51"/>
      <c r="AF69" s="51"/>
      <c r="AG69" s="51"/>
      <c r="AH69" s="189">
        <v>1</v>
      </c>
      <c r="AI69" s="51"/>
      <c r="AJ69" s="51"/>
      <c r="AK69" s="51"/>
      <c r="AL69" s="51"/>
      <c r="AM69" s="22"/>
      <c r="AN69" s="10"/>
      <c r="AO69" s="10"/>
      <c r="AP69" s="10"/>
      <c r="AQ69" s="10"/>
      <c r="AR69" s="22"/>
      <c r="AS69" s="22"/>
      <c r="AT69" s="1"/>
      <c r="AV69" s="21"/>
      <c r="AW69" s="1"/>
      <c r="CB69" s="24"/>
      <c r="CD69" s="16"/>
      <c r="CE69" s="16"/>
      <c r="CF69" s="16"/>
      <c r="CG69" s="16"/>
      <c r="CH69" s="16"/>
      <c r="CI69" s="16"/>
      <c r="CJ69" s="16"/>
      <c r="CK69" s="16"/>
      <c r="CL69" s="16"/>
    </row>
    <row r="70" spans="1:90" ht="15.75">
      <c r="A70">
        <v>55</v>
      </c>
      <c r="C70" s="39" t="s">
        <v>69</v>
      </c>
      <c r="D70"/>
      <c r="E70" s="64">
        <v>1</v>
      </c>
      <c r="F70" s="51" t="s">
        <v>45</v>
      </c>
      <c r="G70" s="51"/>
      <c r="H70" s="51"/>
      <c r="I70" s="51"/>
      <c r="J70" s="51"/>
      <c r="K70" s="51"/>
      <c r="L70" s="51"/>
      <c r="M70" s="187">
        <v>0</v>
      </c>
      <c r="N70" s="51"/>
      <c r="O70" s="51"/>
      <c r="P70" s="51"/>
      <c r="Q70" s="51"/>
      <c r="R70" s="51"/>
      <c r="S70" s="51"/>
      <c r="T70" s="187">
        <v>1</v>
      </c>
      <c r="U70" s="51"/>
      <c r="V70" s="51"/>
      <c r="W70" s="51"/>
      <c r="X70" s="51"/>
      <c r="Y70" s="51"/>
      <c r="Z70" s="51"/>
      <c r="AA70" s="189">
        <v>0.5</v>
      </c>
      <c r="AB70" s="51"/>
      <c r="AC70" s="51"/>
      <c r="AD70" s="51"/>
      <c r="AE70" s="51"/>
      <c r="AF70" s="51"/>
      <c r="AG70" s="51"/>
      <c r="AH70" s="189">
        <v>1</v>
      </c>
      <c r="AI70" s="51"/>
      <c r="AJ70" s="51"/>
      <c r="AK70" s="51"/>
      <c r="AL70" s="51"/>
      <c r="AM70" s="22"/>
      <c r="AN70" s="10"/>
      <c r="AO70" s="10"/>
      <c r="AP70" s="10"/>
      <c r="AQ70" s="10"/>
      <c r="AR70" s="22"/>
      <c r="AS70" s="22"/>
      <c r="AT70" s="1"/>
      <c r="AV70" s="21"/>
      <c r="AW70" s="1"/>
      <c r="CB70" s="24"/>
      <c r="CD70" s="16"/>
      <c r="CE70" s="16"/>
      <c r="CF70" s="16"/>
      <c r="CG70" s="16"/>
      <c r="CH70" s="16"/>
      <c r="CI70" s="16"/>
      <c r="CJ70" s="16"/>
      <c r="CK70" s="16"/>
      <c r="CL70" s="16"/>
    </row>
    <row r="71" spans="1:90" ht="15.75">
      <c r="A71">
        <v>56</v>
      </c>
      <c r="C71" s="39" t="s">
        <v>70</v>
      </c>
      <c r="D71"/>
      <c r="E71" s="64">
        <v>1</v>
      </c>
      <c r="F71" s="51" t="s">
        <v>45</v>
      </c>
      <c r="G71" s="51"/>
      <c r="H71" s="51"/>
      <c r="I71" s="189">
        <v>1</v>
      </c>
      <c r="J71" s="51"/>
      <c r="K71" s="51"/>
      <c r="L71" s="51"/>
      <c r="M71" s="187">
        <v>1</v>
      </c>
      <c r="N71" s="51"/>
      <c r="O71" s="51"/>
      <c r="P71" s="189">
        <v>1</v>
      </c>
      <c r="Q71" s="51"/>
      <c r="R71" s="51"/>
      <c r="S71" s="51"/>
      <c r="T71" s="187">
        <v>0.5</v>
      </c>
      <c r="U71" s="51"/>
      <c r="V71" s="51"/>
      <c r="W71" s="189">
        <v>0.5</v>
      </c>
      <c r="X71" s="51"/>
      <c r="Y71" s="51"/>
      <c r="Z71" s="51"/>
      <c r="AA71" s="187">
        <v>1</v>
      </c>
      <c r="AB71" s="51"/>
      <c r="AC71" s="51"/>
      <c r="AD71" s="51"/>
      <c r="AE71" s="51"/>
      <c r="AF71" s="51"/>
      <c r="AG71" s="51"/>
      <c r="AH71" s="189">
        <v>1</v>
      </c>
      <c r="AI71" s="51"/>
      <c r="AJ71" s="51"/>
      <c r="AK71" s="51"/>
      <c r="AL71" s="51"/>
      <c r="AN71" s="10"/>
      <c r="AO71" s="10"/>
      <c r="AP71" s="10"/>
      <c r="AQ71" s="10"/>
      <c r="AR71" s="22"/>
      <c r="AS71" s="22"/>
      <c r="AT71" s="1"/>
      <c r="AV71" s="21"/>
      <c r="AW71" s="1"/>
      <c r="CB71" s="24"/>
      <c r="CD71" s="16"/>
      <c r="CE71" s="16"/>
      <c r="CF71" s="16"/>
      <c r="CG71" s="16"/>
      <c r="CH71" s="16"/>
      <c r="CI71" s="16"/>
      <c r="CJ71" s="16"/>
      <c r="CK71" s="16"/>
      <c r="CL71" s="16"/>
    </row>
    <row r="72" spans="1:90" ht="15.75">
      <c r="A72">
        <v>57</v>
      </c>
      <c r="C72" s="39" t="s">
        <v>71</v>
      </c>
      <c r="D72"/>
      <c r="E72" s="64">
        <v>1</v>
      </c>
      <c r="F72" s="51" t="s">
        <v>45</v>
      </c>
      <c r="G72" s="51"/>
      <c r="H72" s="51"/>
      <c r="I72" s="51"/>
      <c r="J72" s="51"/>
      <c r="K72" s="51"/>
      <c r="L72" s="51"/>
      <c r="M72" s="189">
        <v>1</v>
      </c>
      <c r="N72" s="51"/>
      <c r="O72" s="51"/>
      <c r="P72" s="51"/>
      <c r="Q72" s="51"/>
      <c r="R72" s="51"/>
      <c r="S72" s="51"/>
      <c r="T72" s="189">
        <v>1</v>
      </c>
      <c r="U72" s="51"/>
      <c r="V72" s="51"/>
      <c r="W72" s="51"/>
      <c r="X72" s="51"/>
      <c r="Y72" s="51"/>
      <c r="Z72" s="51"/>
      <c r="AA72" s="189">
        <v>1</v>
      </c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N72" s="10"/>
      <c r="AO72" s="10"/>
      <c r="AP72" s="10"/>
      <c r="AQ72" s="10"/>
      <c r="AR72" s="10"/>
      <c r="AS72" s="10"/>
      <c r="AT72" s="1"/>
      <c r="AV72" s="1"/>
      <c r="AW72" s="1"/>
      <c r="CB72" s="24"/>
      <c r="CD72" s="16"/>
      <c r="CE72" s="16"/>
      <c r="CF72" s="16"/>
      <c r="CG72" s="16"/>
      <c r="CH72" s="16"/>
      <c r="CI72" s="16"/>
      <c r="CJ72" s="16"/>
      <c r="CK72" s="16"/>
      <c r="CL72" s="16"/>
    </row>
    <row r="73" spans="1:90" ht="15.75">
      <c r="A73">
        <v>58</v>
      </c>
      <c r="C73" s="39" t="s">
        <v>380</v>
      </c>
      <c r="D73">
        <v>2</v>
      </c>
      <c r="E73" s="64">
        <v>1</v>
      </c>
      <c r="F73" s="51" t="s">
        <v>45</v>
      </c>
      <c r="G73" s="51"/>
      <c r="I73" s="189">
        <v>1</v>
      </c>
      <c r="N73" s="187">
        <v>1</v>
      </c>
      <c r="P73" s="189">
        <v>1</v>
      </c>
      <c r="W73" s="189">
        <v>1</v>
      </c>
      <c r="AD73" s="189">
        <v>1</v>
      </c>
      <c r="AI73" s="187">
        <v>1</v>
      </c>
      <c r="AN73" s="10"/>
      <c r="AO73" s="10"/>
      <c r="AP73" s="10"/>
      <c r="AQ73" s="10"/>
      <c r="AR73" s="10"/>
      <c r="AS73" s="10"/>
      <c r="AT73" s="1"/>
      <c r="AV73" s="1"/>
      <c r="AW73" s="1"/>
      <c r="CB73" s="24"/>
      <c r="CD73" s="16"/>
      <c r="CE73" s="16"/>
      <c r="CF73" s="16"/>
      <c r="CG73" s="16"/>
      <c r="CH73" s="16"/>
      <c r="CI73" s="16"/>
      <c r="CJ73" s="16"/>
      <c r="CK73" s="16"/>
      <c r="CL73" s="16"/>
    </row>
    <row r="74" spans="1:90" ht="15.75">
      <c r="A74">
        <v>59</v>
      </c>
      <c r="C74" s="39" t="s">
        <v>381</v>
      </c>
      <c r="D74">
        <v>1</v>
      </c>
      <c r="E74" s="64">
        <v>1</v>
      </c>
      <c r="F74" s="51" t="s">
        <v>45</v>
      </c>
      <c r="G74" s="51"/>
      <c r="H74" s="51"/>
      <c r="I74" s="189">
        <v>1</v>
      </c>
      <c r="J74" s="51"/>
      <c r="K74" s="51"/>
      <c r="L74" s="51"/>
      <c r="M74" s="187">
        <v>1</v>
      </c>
      <c r="N74" s="187">
        <v>1</v>
      </c>
      <c r="O74" s="51"/>
      <c r="P74" s="189">
        <v>1</v>
      </c>
      <c r="Q74" s="51"/>
      <c r="R74" s="51"/>
      <c r="S74" s="51"/>
      <c r="T74" s="189">
        <v>1</v>
      </c>
      <c r="U74" s="51"/>
      <c r="V74" s="51"/>
      <c r="W74" s="189">
        <v>1</v>
      </c>
      <c r="X74" s="51"/>
      <c r="Y74" s="51"/>
      <c r="Z74" s="51"/>
      <c r="AA74" s="51"/>
      <c r="AB74" s="51"/>
      <c r="AC74" s="51"/>
      <c r="AD74" s="189">
        <v>1</v>
      </c>
      <c r="AE74" s="51"/>
      <c r="AF74" s="51"/>
      <c r="AG74" s="51"/>
      <c r="AH74" s="51"/>
      <c r="AI74" s="187">
        <v>1</v>
      </c>
      <c r="AJ74" s="51"/>
      <c r="AK74" s="51"/>
      <c r="AL74" s="51"/>
      <c r="AN74" s="10"/>
      <c r="AO74" s="10"/>
      <c r="AP74" s="10"/>
      <c r="AQ74" s="10"/>
      <c r="AR74" s="10"/>
      <c r="AS74" s="10"/>
      <c r="AT74" s="1"/>
      <c r="AV74" s="1"/>
      <c r="CC74" s="16"/>
      <c r="CD74" s="16"/>
      <c r="CE74" s="16"/>
      <c r="CF74" s="16"/>
      <c r="CG74" s="16"/>
      <c r="CH74" s="16"/>
      <c r="CI74" s="16"/>
      <c r="CJ74" s="16"/>
      <c r="CK74" s="16"/>
      <c r="CL74" s="16"/>
    </row>
    <row r="75" spans="1:90" ht="15.75">
      <c r="A75">
        <v>60</v>
      </c>
      <c r="C75" s="39" t="s">
        <v>582</v>
      </c>
      <c r="D75">
        <v>1</v>
      </c>
      <c r="E75" s="64">
        <v>1</v>
      </c>
      <c r="F75" s="51" t="s">
        <v>45</v>
      </c>
      <c r="G75" s="51"/>
      <c r="H75" s="51"/>
      <c r="I75" s="189">
        <v>1</v>
      </c>
      <c r="J75" s="51"/>
      <c r="K75" s="51"/>
      <c r="L75" s="51"/>
      <c r="M75" s="187">
        <v>1</v>
      </c>
      <c r="N75" s="187">
        <v>1</v>
      </c>
      <c r="O75" s="51"/>
      <c r="P75" s="189">
        <v>1</v>
      </c>
      <c r="Q75" s="51"/>
      <c r="R75" s="51"/>
      <c r="S75" s="51"/>
      <c r="T75" s="189">
        <v>1</v>
      </c>
      <c r="U75" s="51"/>
      <c r="V75" s="51"/>
      <c r="W75" s="187">
        <v>1</v>
      </c>
      <c r="X75" s="51"/>
      <c r="Y75" s="51"/>
      <c r="Z75" s="51"/>
      <c r="AA75" s="51"/>
      <c r="AB75" s="51"/>
      <c r="AC75" s="51"/>
      <c r="AD75" s="189">
        <v>1</v>
      </c>
      <c r="AE75" s="51"/>
      <c r="AF75" s="51"/>
      <c r="AG75" s="51"/>
      <c r="AH75" s="51"/>
      <c r="AI75" s="187">
        <v>0</v>
      </c>
      <c r="AJ75" s="51"/>
      <c r="AK75" s="51"/>
      <c r="AL75" s="51"/>
      <c r="AN75" s="10"/>
      <c r="AO75" s="10"/>
      <c r="AP75" s="10"/>
      <c r="AQ75" s="10"/>
      <c r="AR75" s="10"/>
      <c r="AS75" s="10"/>
      <c r="AT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6"/>
      <c r="CD75" s="16"/>
      <c r="CE75" s="16"/>
      <c r="CF75" s="16"/>
      <c r="CG75" s="16"/>
      <c r="CH75" s="16"/>
      <c r="CI75" s="16"/>
      <c r="CJ75" s="16"/>
      <c r="CK75" s="16"/>
      <c r="CL75" s="16"/>
    </row>
    <row r="76" spans="1:90" ht="15.75">
      <c r="A76">
        <v>61</v>
      </c>
      <c r="C76" s="39" t="s">
        <v>583</v>
      </c>
      <c r="D76">
        <v>2</v>
      </c>
      <c r="E76" s="64">
        <v>1</v>
      </c>
      <c r="F76" s="51" t="s">
        <v>46</v>
      </c>
      <c r="G76" s="187">
        <v>1</v>
      </c>
      <c r="H76" s="51"/>
      <c r="I76" s="189">
        <v>1</v>
      </c>
      <c r="J76" s="51"/>
      <c r="K76" s="51"/>
      <c r="L76" s="189">
        <v>1</v>
      </c>
      <c r="M76" s="51"/>
      <c r="N76" s="189">
        <v>1</v>
      </c>
      <c r="O76" s="51"/>
      <c r="P76" s="189">
        <v>1</v>
      </c>
      <c r="Q76" s="51"/>
      <c r="R76" s="51"/>
      <c r="S76" s="189">
        <v>1</v>
      </c>
      <c r="T76" s="51"/>
      <c r="U76" s="187">
        <v>1</v>
      </c>
      <c r="V76" s="51"/>
      <c r="W76" s="189">
        <v>1</v>
      </c>
      <c r="X76" s="51"/>
      <c r="Y76" s="51"/>
      <c r="Z76" s="187">
        <v>1</v>
      </c>
      <c r="AA76" s="51"/>
      <c r="AB76" s="187">
        <v>1</v>
      </c>
      <c r="AC76" s="51"/>
      <c r="AD76" s="189">
        <v>1</v>
      </c>
      <c r="AE76" s="51"/>
      <c r="AF76" s="51"/>
      <c r="AG76" s="189">
        <v>1</v>
      </c>
      <c r="AH76" s="51"/>
      <c r="AI76" s="187">
        <v>1</v>
      </c>
      <c r="AJ76" s="51"/>
      <c r="AK76" s="51"/>
      <c r="AL76" s="51"/>
      <c r="AN76" s="10"/>
      <c r="AO76" s="10"/>
      <c r="AP76" s="10"/>
      <c r="AQ76" s="10"/>
      <c r="AR76" s="10"/>
      <c r="AS76" s="10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6"/>
      <c r="CD76" s="16"/>
      <c r="CE76" s="16"/>
      <c r="CF76" s="16"/>
      <c r="CG76" s="16"/>
      <c r="CH76" s="16"/>
      <c r="CI76" s="16"/>
      <c r="CJ76" s="16"/>
      <c r="CK76" s="16"/>
      <c r="CL76" s="16"/>
    </row>
    <row r="77" spans="1:90" ht="15.75">
      <c r="A77">
        <v>62</v>
      </c>
      <c r="C77" s="39" t="s">
        <v>571</v>
      </c>
      <c r="D77">
        <v>2</v>
      </c>
      <c r="E77" s="64">
        <v>1</v>
      </c>
      <c r="F77" s="51" t="s">
        <v>47</v>
      </c>
      <c r="G77" s="189">
        <v>1</v>
      </c>
      <c r="H77" s="51"/>
      <c r="I77" s="189">
        <v>1</v>
      </c>
      <c r="J77" s="51"/>
      <c r="K77" s="51"/>
      <c r="L77" s="189">
        <v>1</v>
      </c>
      <c r="M77" s="51"/>
      <c r="N77" s="189">
        <v>1</v>
      </c>
      <c r="O77" s="51"/>
      <c r="P77" s="189">
        <v>1</v>
      </c>
      <c r="Q77" s="51"/>
      <c r="R77" s="51"/>
      <c r="S77" s="189">
        <v>1</v>
      </c>
      <c r="T77" s="51"/>
      <c r="U77" s="189">
        <v>1</v>
      </c>
      <c r="V77" s="51"/>
      <c r="W77" s="189">
        <v>1</v>
      </c>
      <c r="X77" s="51"/>
      <c r="Y77" s="51"/>
      <c r="Z77" s="189">
        <v>1</v>
      </c>
      <c r="AA77" s="51"/>
      <c r="AB77" s="189">
        <v>1</v>
      </c>
      <c r="AC77" s="51"/>
      <c r="AD77" s="189">
        <v>1</v>
      </c>
      <c r="AE77" s="51"/>
      <c r="AF77" s="51"/>
      <c r="AG77" s="189">
        <v>1</v>
      </c>
      <c r="AH77" s="51"/>
      <c r="AI77" s="187">
        <v>1</v>
      </c>
      <c r="AJ77" s="51"/>
      <c r="AK77" s="51"/>
      <c r="AL77" s="51"/>
      <c r="AN77" s="10"/>
      <c r="AO77" s="10"/>
      <c r="AP77" s="10"/>
      <c r="AQ77" s="10"/>
      <c r="AR77" s="10"/>
      <c r="AS77" s="10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6"/>
      <c r="CD77" s="16"/>
      <c r="CE77" s="16"/>
      <c r="CF77" s="16"/>
      <c r="CG77" s="16"/>
      <c r="CH77" s="16"/>
      <c r="CI77" s="16"/>
      <c r="CJ77" s="16"/>
      <c r="CK77" s="16"/>
      <c r="CL77" s="16"/>
    </row>
    <row r="78" spans="1:90" ht="15.75">
      <c r="A78">
        <v>63</v>
      </c>
      <c r="C78" s="39" t="s">
        <v>572</v>
      </c>
      <c r="D78">
        <v>1</v>
      </c>
      <c r="E78" s="64">
        <v>1</v>
      </c>
      <c r="F78" s="51" t="s">
        <v>47</v>
      </c>
      <c r="G78" s="187">
        <v>1</v>
      </c>
      <c r="H78" s="51"/>
      <c r="I78" s="189">
        <v>1</v>
      </c>
      <c r="J78" s="51"/>
      <c r="K78" s="51"/>
      <c r="L78" s="189">
        <v>1</v>
      </c>
      <c r="M78" s="51"/>
      <c r="N78" s="189">
        <v>1</v>
      </c>
      <c r="O78" s="51"/>
      <c r="P78" s="189">
        <v>1</v>
      </c>
      <c r="Q78" s="51"/>
      <c r="R78" s="51"/>
      <c r="S78" s="189">
        <v>1</v>
      </c>
      <c r="T78" s="51"/>
      <c r="U78" s="187">
        <v>1</v>
      </c>
      <c r="V78" s="51"/>
      <c r="W78" s="189">
        <v>1</v>
      </c>
      <c r="X78" s="51"/>
      <c r="Y78" s="51"/>
      <c r="Z78" s="189">
        <v>1</v>
      </c>
      <c r="AA78" s="51"/>
      <c r="AB78" s="189">
        <v>1</v>
      </c>
      <c r="AC78" s="51"/>
      <c r="AD78" s="189">
        <v>1</v>
      </c>
      <c r="AE78" s="51"/>
      <c r="AF78" s="51"/>
      <c r="AG78" s="189">
        <v>1</v>
      </c>
      <c r="AH78" s="51"/>
      <c r="AI78" s="187">
        <v>1</v>
      </c>
      <c r="AJ78" s="51"/>
      <c r="AK78" s="51"/>
      <c r="AL78" s="51"/>
      <c r="AN78" s="10"/>
      <c r="AO78" s="10"/>
      <c r="AP78" s="10"/>
      <c r="AQ78" s="10"/>
      <c r="AR78" s="10"/>
      <c r="AS78" s="10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6"/>
      <c r="CD78" s="16"/>
      <c r="CE78" s="16"/>
      <c r="CF78" s="16"/>
      <c r="CG78" s="16"/>
      <c r="CH78" s="16"/>
      <c r="CI78" s="16"/>
      <c r="CJ78" s="16"/>
      <c r="CK78" s="16"/>
      <c r="CL78" s="16"/>
    </row>
    <row r="79" spans="1:90" ht="15.75">
      <c r="A79">
        <v>64</v>
      </c>
      <c r="C79" s="39" t="s">
        <v>573</v>
      </c>
      <c r="D79">
        <v>1</v>
      </c>
      <c r="E79" s="64">
        <v>1</v>
      </c>
      <c r="F79" s="51" t="s">
        <v>47</v>
      </c>
      <c r="G79" s="51"/>
      <c r="H79" s="51"/>
      <c r="I79" s="189">
        <v>1</v>
      </c>
      <c r="J79" s="51"/>
      <c r="K79" s="51"/>
      <c r="L79" s="51"/>
      <c r="M79" s="189">
        <v>1</v>
      </c>
      <c r="N79" s="187">
        <v>1</v>
      </c>
      <c r="O79" s="51"/>
      <c r="P79" s="189">
        <v>1</v>
      </c>
      <c r="Q79" s="51"/>
      <c r="R79" s="51"/>
      <c r="S79" s="51"/>
      <c r="T79" s="189">
        <v>1</v>
      </c>
      <c r="U79" s="51"/>
      <c r="V79" s="51"/>
      <c r="W79" s="189">
        <v>1</v>
      </c>
      <c r="X79" s="51"/>
      <c r="Y79" s="51"/>
      <c r="Z79" s="51"/>
      <c r="AA79" s="189">
        <v>1</v>
      </c>
      <c r="AB79" s="51"/>
      <c r="AC79" s="51"/>
      <c r="AD79" s="189">
        <v>1</v>
      </c>
      <c r="AE79" s="51"/>
      <c r="AF79" s="51"/>
      <c r="AG79" s="51"/>
      <c r="AH79" s="187">
        <v>1</v>
      </c>
      <c r="AI79" s="51"/>
      <c r="AJ79" s="51"/>
      <c r="AK79" s="51"/>
      <c r="AL79" s="51"/>
      <c r="AN79" s="10"/>
      <c r="AO79" s="10"/>
      <c r="AP79" s="10"/>
      <c r="AQ79" s="10"/>
      <c r="AR79" s="10"/>
      <c r="AS79" s="10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6"/>
      <c r="CD79" s="16"/>
      <c r="CE79" s="16"/>
      <c r="CF79" s="16"/>
      <c r="CG79" s="16"/>
      <c r="CH79" s="16"/>
      <c r="CI79" s="16"/>
      <c r="CJ79" s="16"/>
      <c r="CK79" s="16"/>
      <c r="CL79" s="16"/>
    </row>
    <row r="80" spans="1:90" ht="15.75">
      <c r="A80">
        <v>65</v>
      </c>
      <c r="C80" s="39" t="s">
        <v>382</v>
      </c>
      <c r="D80"/>
      <c r="E80" s="64">
        <v>1</v>
      </c>
      <c r="F80" s="51" t="s">
        <v>47</v>
      </c>
      <c r="G80" s="51"/>
      <c r="H80" s="51"/>
      <c r="I80" s="51"/>
      <c r="J80" s="51"/>
      <c r="K80" s="51"/>
      <c r="L80" s="51"/>
      <c r="M80" s="187">
        <v>1</v>
      </c>
      <c r="N80" s="51"/>
      <c r="O80" s="51"/>
      <c r="P80" s="51"/>
      <c r="Q80" s="51"/>
      <c r="R80" s="51"/>
      <c r="S80" s="51"/>
      <c r="T80" s="187">
        <v>0.5</v>
      </c>
      <c r="U80" s="51"/>
      <c r="V80" s="51"/>
      <c r="W80" s="51"/>
      <c r="X80" s="51"/>
      <c r="Y80" s="51"/>
      <c r="Z80" s="51"/>
      <c r="AA80" s="189">
        <v>1</v>
      </c>
      <c r="AB80" s="51"/>
      <c r="AC80" s="51"/>
      <c r="AD80" s="51"/>
      <c r="AE80" s="51"/>
      <c r="AF80" s="51"/>
      <c r="AG80" s="51"/>
      <c r="AH80" s="189">
        <v>0</v>
      </c>
      <c r="AI80" s="51"/>
      <c r="AJ80" s="51"/>
      <c r="AK80" s="51"/>
      <c r="AL80" s="51"/>
      <c r="AN80" s="10"/>
      <c r="AO80" s="10"/>
      <c r="AP80" s="10"/>
      <c r="AQ80" s="10"/>
      <c r="AR80" s="10"/>
      <c r="AS80" s="10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6"/>
      <c r="CD80" s="16"/>
      <c r="CE80" s="16"/>
      <c r="CF80" s="16"/>
      <c r="CG80" s="16"/>
      <c r="CH80" s="16"/>
      <c r="CI80" s="16"/>
      <c r="CJ80" s="16"/>
      <c r="CK80" s="16"/>
      <c r="CL80" s="16"/>
    </row>
    <row r="81" spans="1:90" ht="15.75">
      <c r="A81">
        <v>66</v>
      </c>
      <c r="C81" s="39" t="s">
        <v>72</v>
      </c>
      <c r="D81">
        <v>1</v>
      </c>
      <c r="E81" s="64">
        <v>1</v>
      </c>
      <c r="F81" s="51" t="s">
        <v>45</v>
      </c>
      <c r="G81" s="51"/>
      <c r="I81" s="187">
        <v>1</v>
      </c>
      <c r="M81" s="187">
        <v>1</v>
      </c>
      <c r="N81" s="187">
        <v>1</v>
      </c>
      <c r="P81" s="189">
        <v>1</v>
      </c>
      <c r="T81" s="187">
        <v>1</v>
      </c>
      <c r="W81" s="189">
        <v>1</v>
      </c>
      <c r="AA81" s="187">
        <v>1</v>
      </c>
      <c r="AD81" s="187">
        <v>1</v>
      </c>
      <c r="AH81" s="189">
        <v>1</v>
      </c>
      <c r="AN81" s="10"/>
      <c r="AO81" s="10"/>
      <c r="AP81" s="10"/>
      <c r="AQ81" s="10"/>
      <c r="AR81" s="10"/>
      <c r="AS81" s="10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6"/>
      <c r="CD81" s="16"/>
      <c r="CE81" s="16"/>
      <c r="CF81" s="16"/>
      <c r="CG81" s="16"/>
      <c r="CH81" s="16"/>
      <c r="CI81" s="16"/>
      <c r="CJ81" s="16"/>
      <c r="CK81" s="16"/>
      <c r="CL81" s="16"/>
    </row>
    <row r="82" spans="1:90" ht="15.75">
      <c r="A82">
        <v>67</v>
      </c>
      <c r="C82" s="39" t="s">
        <v>574</v>
      </c>
      <c r="D82">
        <v>1</v>
      </c>
      <c r="E82" s="64">
        <v>1</v>
      </c>
      <c r="F82" s="51" t="s">
        <v>45</v>
      </c>
      <c r="G82" s="51"/>
      <c r="H82" s="51"/>
      <c r="I82" s="189">
        <v>1</v>
      </c>
      <c r="J82" s="51"/>
      <c r="K82" s="51"/>
      <c r="L82" s="51"/>
      <c r="M82" s="187">
        <v>1</v>
      </c>
      <c r="N82" s="187">
        <v>0.5</v>
      </c>
      <c r="O82" s="51"/>
      <c r="P82" s="189">
        <v>1</v>
      </c>
      <c r="Q82" s="51"/>
      <c r="R82" s="51"/>
      <c r="S82" s="51"/>
      <c r="T82" s="187">
        <v>1</v>
      </c>
      <c r="U82" s="51"/>
      <c r="V82" s="51"/>
      <c r="W82" s="189">
        <v>1</v>
      </c>
      <c r="X82" s="51"/>
      <c r="Y82" s="51"/>
      <c r="Z82" s="51"/>
      <c r="AA82" s="187">
        <v>1</v>
      </c>
      <c r="AB82" s="51"/>
      <c r="AC82" s="51"/>
      <c r="AD82" s="189">
        <v>1</v>
      </c>
      <c r="AE82" s="51"/>
      <c r="AF82" s="51"/>
      <c r="AG82" s="51"/>
      <c r="AH82" s="189">
        <v>1</v>
      </c>
      <c r="AI82" s="51"/>
      <c r="AJ82" s="51"/>
      <c r="AK82" s="51"/>
      <c r="AL82" s="51"/>
      <c r="AN82" s="10"/>
      <c r="AO82" s="10"/>
      <c r="AP82" s="10"/>
      <c r="AQ82" s="10"/>
      <c r="AR82" s="10"/>
      <c r="AS82" s="10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6"/>
      <c r="CD82" s="16"/>
      <c r="CE82" s="16"/>
      <c r="CF82" s="16"/>
      <c r="CG82" s="16"/>
      <c r="CH82" s="16"/>
      <c r="CI82" s="16"/>
      <c r="CJ82" s="16"/>
      <c r="CK82" s="16"/>
      <c r="CL82" s="16"/>
    </row>
    <row r="83" spans="1:90" ht="15.75">
      <c r="A83">
        <v>68</v>
      </c>
      <c r="C83" s="39" t="s">
        <v>383</v>
      </c>
      <c r="D83">
        <v>1</v>
      </c>
      <c r="E83" s="64">
        <v>1</v>
      </c>
      <c r="F83" s="51" t="s">
        <v>45</v>
      </c>
      <c r="G83" s="51"/>
      <c r="H83" s="51"/>
      <c r="I83" s="189">
        <v>1</v>
      </c>
      <c r="J83" s="51"/>
      <c r="K83" s="51"/>
      <c r="L83" s="51"/>
      <c r="M83" s="187">
        <v>1</v>
      </c>
      <c r="N83" s="187">
        <v>0.5</v>
      </c>
      <c r="O83" s="51"/>
      <c r="P83" s="189">
        <v>1</v>
      </c>
      <c r="Q83" s="51"/>
      <c r="R83" s="51"/>
      <c r="S83" s="51"/>
      <c r="T83" s="187">
        <v>0.5</v>
      </c>
      <c r="U83" s="51"/>
      <c r="V83" s="51"/>
      <c r="W83" s="189">
        <v>1</v>
      </c>
      <c r="X83" s="51"/>
      <c r="Y83" s="51"/>
      <c r="Z83" s="51"/>
      <c r="AA83" s="187">
        <v>1</v>
      </c>
      <c r="AB83" s="51"/>
      <c r="AC83" s="51"/>
      <c r="AD83" s="187">
        <v>1</v>
      </c>
      <c r="AE83" s="51"/>
      <c r="AF83" s="51"/>
      <c r="AG83" s="51"/>
      <c r="AH83" s="189">
        <v>1</v>
      </c>
      <c r="AI83" s="51"/>
      <c r="AJ83" s="51"/>
      <c r="AK83" s="51"/>
      <c r="AL83" s="51"/>
      <c r="AN83" s="10"/>
      <c r="AO83" s="10"/>
      <c r="AP83" s="10"/>
      <c r="AQ83" s="10"/>
      <c r="AR83" s="10"/>
      <c r="AS83" s="10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6"/>
      <c r="CD83" s="16"/>
      <c r="CE83" s="16"/>
      <c r="CF83" s="16"/>
      <c r="CG83" s="16"/>
      <c r="CH83" s="16"/>
      <c r="CI83" s="16"/>
      <c r="CJ83" s="16"/>
      <c r="CK83" s="16"/>
      <c r="CL83" s="16"/>
    </row>
    <row r="84" spans="1:90" ht="15.75">
      <c r="A84">
        <v>69</v>
      </c>
      <c r="C84" s="39" t="s">
        <v>575</v>
      </c>
      <c r="D84">
        <v>1</v>
      </c>
      <c r="E84" s="64">
        <v>1</v>
      </c>
      <c r="F84" s="51" t="s">
        <v>45</v>
      </c>
      <c r="G84" s="51"/>
      <c r="H84" s="51"/>
      <c r="I84" s="189">
        <v>1</v>
      </c>
      <c r="J84" s="51"/>
      <c r="K84" s="51"/>
      <c r="L84" s="51"/>
      <c r="M84" s="187">
        <v>1</v>
      </c>
      <c r="N84" s="187">
        <v>0.5</v>
      </c>
      <c r="O84" s="51"/>
      <c r="P84" s="189">
        <v>1</v>
      </c>
      <c r="Q84" s="51"/>
      <c r="R84" s="51"/>
      <c r="S84" s="51"/>
      <c r="T84" s="187">
        <v>1</v>
      </c>
      <c r="U84" s="51"/>
      <c r="V84" s="51"/>
      <c r="W84" s="187">
        <v>1</v>
      </c>
      <c r="X84" s="51"/>
      <c r="Y84" s="51"/>
      <c r="Z84" s="51"/>
      <c r="AA84" s="187">
        <v>1</v>
      </c>
      <c r="AB84" s="51"/>
      <c r="AC84" s="51"/>
      <c r="AD84" s="189">
        <v>1</v>
      </c>
      <c r="AE84" s="51"/>
      <c r="AF84" s="51"/>
      <c r="AG84" s="51"/>
      <c r="AH84" s="189">
        <v>1</v>
      </c>
      <c r="AI84" s="51"/>
      <c r="AJ84" s="51"/>
      <c r="AK84" s="51"/>
      <c r="AL84" s="51"/>
      <c r="AN84" s="10"/>
      <c r="AO84" s="10"/>
      <c r="AP84" s="10"/>
      <c r="AQ84" s="10"/>
      <c r="AR84" s="10"/>
      <c r="AS84" s="10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6"/>
      <c r="CD84" s="16"/>
      <c r="CE84" s="16"/>
      <c r="CF84" s="16"/>
      <c r="CG84" s="16"/>
      <c r="CH84" s="16"/>
      <c r="CI84" s="16"/>
      <c r="CJ84" s="16"/>
      <c r="CK84" s="16"/>
      <c r="CL84" s="16"/>
    </row>
    <row r="85" spans="1:90" ht="15.75">
      <c r="A85">
        <v>70</v>
      </c>
      <c r="C85" s="39" t="s">
        <v>384</v>
      </c>
      <c r="D85">
        <v>2</v>
      </c>
      <c r="E85" s="64">
        <v>1</v>
      </c>
      <c r="F85" s="51" t="s">
        <v>47</v>
      </c>
      <c r="G85" s="187">
        <v>0.5</v>
      </c>
      <c r="H85" s="51"/>
      <c r="I85" s="189">
        <v>1</v>
      </c>
      <c r="J85" s="51"/>
      <c r="K85" s="51"/>
      <c r="L85" s="51"/>
      <c r="M85" s="51"/>
      <c r="N85" s="187">
        <v>1</v>
      </c>
      <c r="O85" s="51"/>
      <c r="P85" s="189">
        <v>1</v>
      </c>
      <c r="Q85" s="51"/>
      <c r="R85" s="51"/>
      <c r="S85" s="51"/>
      <c r="T85" s="187">
        <v>1</v>
      </c>
      <c r="U85" s="187">
        <v>1</v>
      </c>
      <c r="V85" s="51"/>
      <c r="W85" s="189">
        <v>1</v>
      </c>
      <c r="X85" s="51"/>
      <c r="Y85" s="51"/>
      <c r="Z85" s="51"/>
      <c r="AA85" s="51"/>
      <c r="AB85" s="187">
        <v>1</v>
      </c>
      <c r="AC85" s="51"/>
      <c r="AD85" s="189">
        <v>1</v>
      </c>
      <c r="AE85" s="51"/>
      <c r="AF85" s="51"/>
      <c r="AG85" s="189">
        <v>1</v>
      </c>
      <c r="AH85" s="51"/>
      <c r="AI85" s="187">
        <v>1</v>
      </c>
      <c r="AJ85" s="51"/>
      <c r="AK85" s="51"/>
      <c r="AL85" s="51"/>
      <c r="AN85" s="10"/>
      <c r="AO85" s="10"/>
      <c r="AP85" s="10"/>
      <c r="AQ85" s="10"/>
      <c r="AR85" s="10"/>
      <c r="AS85" s="10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6"/>
      <c r="CD85" s="16"/>
      <c r="CE85" s="16"/>
      <c r="CF85" s="16"/>
      <c r="CG85" s="16"/>
      <c r="CH85" s="16"/>
      <c r="CI85" s="16"/>
      <c r="CJ85" s="16"/>
      <c r="CK85" s="16"/>
      <c r="CL85" s="16"/>
    </row>
    <row r="86" spans="1:90" ht="15.75">
      <c r="A86">
        <v>71</v>
      </c>
      <c r="C86" s="39" t="s">
        <v>384</v>
      </c>
      <c r="D86">
        <v>2</v>
      </c>
      <c r="E86" s="64">
        <v>1</v>
      </c>
      <c r="F86" s="51" t="s">
        <v>45</v>
      </c>
      <c r="G86" s="187">
        <v>0.5</v>
      </c>
      <c r="H86" s="51"/>
      <c r="I86" s="187">
        <v>0.5</v>
      </c>
      <c r="J86" s="51"/>
      <c r="K86" s="51"/>
      <c r="L86" s="51"/>
      <c r="M86" s="51"/>
      <c r="N86" s="187">
        <v>1</v>
      </c>
      <c r="O86" s="51"/>
      <c r="P86" s="189">
        <v>0.5</v>
      </c>
      <c r="Q86" s="51"/>
      <c r="R86" s="51"/>
      <c r="S86" s="51"/>
      <c r="T86" s="187">
        <v>1</v>
      </c>
      <c r="U86" s="187">
        <v>1</v>
      </c>
      <c r="V86" s="51"/>
      <c r="W86" s="189">
        <v>0.5</v>
      </c>
      <c r="X86" s="51"/>
      <c r="Y86" s="51"/>
      <c r="Z86" s="51"/>
      <c r="AA86" s="51"/>
      <c r="AB86" s="51"/>
      <c r="AC86" s="51"/>
      <c r="AD86" s="189">
        <v>0.5</v>
      </c>
      <c r="AE86" s="51"/>
      <c r="AF86" s="51"/>
      <c r="AG86" s="189">
        <v>0.5</v>
      </c>
      <c r="AH86" s="51"/>
      <c r="AI86" s="187">
        <v>0.5</v>
      </c>
      <c r="AJ86" s="51"/>
      <c r="AK86" s="51"/>
      <c r="AL86" s="51"/>
      <c r="AN86" s="10"/>
      <c r="AO86" s="10"/>
      <c r="AP86" s="10"/>
      <c r="AQ86" s="10"/>
      <c r="AR86" s="10"/>
      <c r="AS86" s="10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6"/>
      <c r="CD86" s="16"/>
      <c r="CE86" s="16"/>
      <c r="CF86" s="16"/>
      <c r="CG86" s="16"/>
      <c r="CH86" s="16"/>
      <c r="CI86" s="16"/>
      <c r="CJ86" s="16"/>
      <c r="CK86" s="16"/>
      <c r="CL86" s="16"/>
    </row>
    <row r="87" spans="1:90" ht="15.75">
      <c r="A87">
        <v>72</v>
      </c>
      <c r="C87" s="39" t="s">
        <v>576</v>
      </c>
      <c r="D87">
        <v>0</v>
      </c>
      <c r="E87" s="20">
        <v>1</v>
      </c>
      <c r="F87" s="51" t="s">
        <v>46</v>
      </c>
      <c r="G87" s="51"/>
      <c r="H87" s="51"/>
      <c r="I87" s="189">
        <v>1</v>
      </c>
      <c r="J87" s="51"/>
      <c r="K87" s="51"/>
      <c r="L87" s="51"/>
      <c r="M87" s="187">
        <v>1</v>
      </c>
      <c r="N87" s="187">
        <v>0.5</v>
      </c>
      <c r="O87" s="51"/>
      <c r="P87" s="189">
        <v>1</v>
      </c>
      <c r="Q87" s="51"/>
      <c r="R87" s="51"/>
      <c r="S87" s="51"/>
      <c r="T87" s="189">
        <v>1</v>
      </c>
      <c r="U87" s="51"/>
      <c r="V87" s="51"/>
      <c r="W87" s="189">
        <v>1</v>
      </c>
      <c r="X87" s="51"/>
      <c r="Y87" s="51"/>
      <c r="Z87" s="51"/>
      <c r="AA87" s="189">
        <v>1</v>
      </c>
      <c r="AB87" s="51"/>
      <c r="AC87" s="51"/>
      <c r="AD87" s="189">
        <v>1</v>
      </c>
      <c r="AE87" s="51"/>
      <c r="AF87" s="51"/>
      <c r="AG87" s="51"/>
      <c r="AH87" s="187">
        <v>1</v>
      </c>
      <c r="AI87" s="51"/>
      <c r="AJ87" s="51"/>
      <c r="AK87" s="51"/>
      <c r="AL87" s="51"/>
      <c r="AM87" s="35"/>
      <c r="AN87" s="10"/>
      <c r="AO87" s="10"/>
      <c r="AP87" s="10"/>
      <c r="AQ87" s="10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6"/>
      <c r="CD87" s="16"/>
      <c r="CE87" s="16"/>
      <c r="CF87" s="16"/>
      <c r="CG87" s="16"/>
      <c r="CH87" s="16"/>
      <c r="CI87" s="16"/>
      <c r="CJ87" s="16"/>
      <c r="CK87" s="16"/>
      <c r="CL87" s="16"/>
    </row>
    <row r="88" spans="1:90" ht="15.75">
      <c r="A88">
        <v>73</v>
      </c>
      <c r="C88" s="39" t="s">
        <v>73</v>
      </c>
      <c r="D88"/>
      <c r="E88" s="64">
        <v>1</v>
      </c>
      <c r="F88" s="51" t="s">
        <v>47</v>
      </c>
      <c r="G88" s="51"/>
      <c r="H88" s="51"/>
      <c r="I88" s="51"/>
      <c r="J88" s="51"/>
      <c r="K88" s="51"/>
      <c r="L88" s="51"/>
      <c r="M88" s="187">
        <v>0.5</v>
      </c>
      <c r="N88" s="51"/>
      <c r="O88" s="51"/>
      <c r="P88" s="51"/>
      <c r="Q88" s="51"/>
      <c r="R88" s="51"/>
      <c r="S88" s="51"/>
      <c r="T88" s="187">
        <v>0.5</v>
      </c>
      <c r="U88" s="51"/>
      <c r="V88" s="51"/>
      <c r="W88" s="51"/>
      <c r="X88" s="51"/>
      <c r="Y88" s="51"/>
      <c r="Z88" s="51"/>
      <c r="AA88" s="187">
        <v>0.5</v>
      </c>
      <c r="AB88" s="51"/>
      <c r="AC88" s="51"/>
      <c r="AD88" s="51"/>
      <c r="AE88" s="51"/>
      <c r="AF88" s="51"/>
      <c r="AG88" s="51"/>
      <c r="AH88" s="187">
        <v>0.5</v>
      </c>
      <c r="AI88" s="51"/>
      <c r="AJ88" s="51"/>
      <c r="AK88" s="51"/>
      <c r="AL88" s="51"/>
      <c r="AM88" s="10"/>
      <c r="AN88" s="10"/>
      <c r="AO88" s="10"/>
      <c r="AP88" s="10"/>
      <c r="AQ88" s="10"/>
      <c r="AR88" s="10"/>
      <c r="AS88" s="10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6"/>
      <c r="CD88" s="16"/>
      <c r="CE88" s="16"/>
      <c r="CF88" s="16"/>
      <c r="CG88" s="16"/>
      <c r="CH88" s="16"/>
      <c r="CI88" s="16"/>
      <c r="CJ88" s="16"/>
      <c r="CK88" s="16"/>
      <c r="CL88" s="16"/>
    </row>
    <row r="89" spans="1:90" ht="15.75">
      <c r="A89">
        <v>74</v>
      </c>
      <c r="C89" s="39" t="s">
        <v>385</v>
      </c>
      <c r="D89"/>
      <c r="E89" s="64">
        <v>1</v>
      </c>
      <c r="F89" s="51" t="s">
        <v>47</v>
      </c>
      <c r="G89" s="51"/>
      <c r="M89" s="187">
        <v>1</v>
      </c>
      <c r="T89" s="187">
        <v>0.5</v>
      </c>
      <c r="AA89" s="187">
        <v>1</v>
      </c>
      <c r="AH89" s="187">
        <v>1</v>
      </c>
      <c r="AM89" s="10"/>
      <c r="AN89" s="10"/>
      <c r="AO89" s="10"/>
      <c r="AP89" s="10"/>
      <c r="AQ89" s="10"/>
      <c r="AR89" s="10"/>
      <c r="AS89" s="10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6"/>
      <c r="CD89" s="16"/>
      <c r="CE89" s="16"/>
      <c r="CF89" s="16"/>
      <c r="CG89" s="16"/>
      <c r="CH89" s="16"/>
      <c r="CI89" s="16"/>
      <c r="CJ89" s="16"/>
      <c r="CK89" s="16"/>
      <c r="CL89" s="16"/>
    </row>
    <row r="90" spans="1:90" ht="15.75">
      <c r="A90">
        <v>75</v>
      </c>
      <c r="C90" s="39" t="s">
        <v>44</v>
      </c>
      <c r="D90"/>
      <c r="E90" s="64">
        <v>1</v>
      </c>
      <c r="F90" s="51" t="s">
        <v>47</v>
      </c>
      <c r="G90" s="51"/>
      <c r="H90" s="51"/>
      <c r="I90" s="51"/>
      <c r="J90" s="51"/>
      <c r="K90" s="51"/>
      <c r="L90" s="51"/>
      <c r="M90" s="187">
        <v>1</v>
      </c>
      <c r="N90" s="51"/>
      <c r="O90" s="51"/>
      <c r="P90" s="51"/>
      <c r="Q90" s="51"/>
      <c r="R90" s="51"/>
      <c r="S90" s="51"/>
      <c r="T90" s="187">
        <v>1</v>
      </c>
      <c r="U90" s="51"/>
      <c r="V90" s="51"/>
      <c r="W90" s="51"/>
      <c r="X90" s="51"/>
      <c r="Y90" s="51"/>
      <c r="Z90" s="51"/>
      <c r="AA90" s="187">
        <v>1</v>
      </c>
      <c r="AB90" s="51"/>
      <c r="AC90" s="51"/>
      <c r="AD90" s="51"/>
      <c r="AE90" s="51"/>
      <c r="AF90" s="51"/>
      <c r="AG90" s="51"/>
      <c r="AH90" s="187">
        <v>1</v>
      </c>
      <c r="AI90" s="51"/>
      <c r="AJ90" s="51"/>
      <c r="AK90" s="51"/>
      <c r="AL90" s="51"/>
      <c r="AM90" s="1"/>
      <c r="AN90" s="10"/>
      <c r="AO90" s="10"/>
      <c r="AP90" s="10"/>
      <c r="AQ90" s="10"/>
      <c r="AR90" s="10"/>
      <c r="AS90" s="10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6"/>
      <c r="CD90" s="16"/>
      <c r="CE90" s="16"/>
      <c r="CF90" s="16"/>
      <c r="CG90" s="16"/>
      <c r="CH90" s="16"/>
      <c r="CI90" s="16"/>
      <c r="CJ90" s="16"/>
      <c r="CK90" s="16"/>
      <c r="CL90" s="16"/>
    </row>
    <row r="91" spans="3:90" ht="15.75">
      <c r="C91" s="39" t="s">
        <v>74</v>
      </c>
      <c r="D91">
        <v>1</v>
      </c>
      <c r="E91" s="64">
        <v>0</v>
      </c>
      <c r="F91" s="51" t="s">
        <v>42</v>
      </c>
      <c r="G91" s="185" t="s">
        <v>538</v>
      </c>
      <c r="H91" s="185" t="s">
        <v>538</v>
      </c>
      <c r="I91" s="185" t="s">
        <v>538</v>
      </c>
      <c r="J91" s="185" t="s">
        <v>538</v>
      </c>
      <c r="K91" s="185" t="s">
        <v>538</v>
      </c>
      <c r="L91" s="185" t="s">
        <v>538</v>
      </c>
      <c r="M91" s="185" t="s">
        <v>538</v>
      </c>
      <c r="N91" s="185" t="s">
        <v>538</v>
      </c>
      <c r="O91" s="185" t="s">
        <v>538</v>
      </c>
      <c r="P91" s="185" t="s">
        <v>538</v>
      </c>
      <c r="Q91" s="185" t="s">
        <v>538</v>
      </c>
      <c r="R91" s="185" t="s">
        <v>538</v>
      </c>
      <c r="S91" s="185" t="s">
        <v>538</v>
      </c>
      <c r="T91" s="185" t="s">
        <v>538</v>
      </c>
      <c r="U91" s="185" t="s">
        <v>538</v>
      </c>
      <c r="V91" s="185" t="s">
        <v>538</v>
      </c>
      <c r="W91" s="185" t="s">
        <v>538</v>
      </c>
      <c r="X91" s="185" t="s">
        <v>538</v>
      </c>
      <c r="Y91" s="185" t="s">
        <v>538</v>
      </c>
      <c r="Z91" s="185" t="s">
        <v>538</v>
      </c>
      <c r="AA91" s="185" t="s">
        <v>538</v>
      </c>
      <c r="AB91" s="185" t="s">
        <v>538</v>
      </c>
      <c r="AC91" s="185" t="s">
        <v>538</v>
      </c>
      <c r="AD91" s="185" t="s">
        <v>538</v>
      </c>
      <c r="AE91" s="185" t="s">
        <v>538</v>
      </c>
      <c r="AF91" s="185" t="s">
        <v>538</v>
      </c>
      <c r="AG91" s="185" t="s">
        <v>538</v>
      </c>
      <c r="AH91" s="185" t="s">
        <v>538</v>
      </c>
      <c r="AI91" s="185" t="s">
        <v>538</v>
      </c>
      <c r="AJ91" s="185" t="s">
        <v>538</v>
      </c>
      <c r="AK91" s="185" t="s">
        <v>538</v>
      </c>
      <c r="AL91" s="51"/>
      <c r="AM91" s="1"/>
      <c r="AN91" s="10"/>
      <c r="AO91" s="10"/>
      <c r="AP91" s="10"/>
      <c r="AQ91" s="10"/>
      <c r="AR91" s="10"/>
      <c r="AS91" s="10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6"/>
      <c r="CD91" s="16"/>
      <c r="CE91" s="16"/>
      <c r="CF91" s="16"/>
      <c r="CG91" s="16"/>
      <c r="CH91" s="16"/>
      <c r="CI91" s="16"/>
      <c r="CJ91" s="16"/>
      <c r="CK91" s="16"/>
      <c r="CL91" s="16"/>
    </row>
    <row r="92" spans="1:90" ht="15.75">
      <c r="A92">
        <v>76</v>
      </c>
      <c r="C92" s="39" t="s">
        <v>539</v>
      </c>
      <c r="D92">
        <v>0</v>
      </c>
      <c r="E92" s="20">
        <v>1</v>
      </c>
      <c r="F92" s="51" t="s">
        <v>42</v>
      </c>
      <c r="G92" s="1"/>
      <c r="H92" s="1"/>
      <c r="I92" s="189">
        <v>1</v>
      </c>
      <c r="J92" s="1"/>
      <c r="K92" s="1"/>
      <c r="L92" s="1"/>
      <c r="M92" s="187">
        <v>1</v>
      </c>
      <c r="N92" s="1"/>
      <c r="O92" s="1"/>
      <c r="P92" s="189">
        <v>1</v>
      </c>
      <c r="Q92" s="1"/>
      <c r="R92" s="1"/>
      <c r="S92" s="1"/>
      <c r="T92" s="187">
        <v>1</v>
      </c>
      <c r="U92" s="1"/>
      <c r="V92" s="1"/>
      <c r="W92" s="189">
        <v>1</v>
      </c>
      <c r="X92" s="1"/>
      <c r="Y92" s="1"/>
      <c r="Z92" s="1"/>
      <c r="AA92" s="187">
        <v>1</v>
      </c>
      <c r="AB92" s="1"/>
      <c r="AC92" s="1"/>
      <c r="AD92" s="189">
        <v>1</v>
      </c>
      <c r="AE92" s="1"/>
      <c r="AF92" s="1"/>
      <c r="AG92" s="1"/>
      <c r="AH92" s="187">
        <v>1</v>
      </c>
      <c r="AI92" s="1"/>
      <c r="AJ92" s="1"/>
      <c r="AK92" s="1"/>
      <c r="AL92" s="1"/>
      <c r="AM92" s="1"/>
      <c r="AN92" s="10"/>
      <c r="AO92" s="10"/>
      <c r="AP92" s="10"/>
      <c r="AQ92" s="10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6"/>
      <c r="CD92" s="16"/>
      <c r="CE92" s="16"/>
      <c r="CF92" s="16"/>
      <c r="CG92" s="16"/>
      <c r="CH92" s="16"/>
      <c r="CI92" s="16"/>
      <c r="CJ92" s="16"/>
      <c r="CK92" s="16"/>
      <c r="CL92" s="16"/>
    </row>
    <row r="93" spans="1:119" ht="15.75">
      <c r="A93">
        <v>78</v>
      </c>
      <c r="C93" s="39" t="s">
        <v>107</v>
      </c>
      <c r="D93"/>
      <c r="E93" s="64">
        <v>1</v>
      </c>
      <c r="F93" s="51" t="s">
        <v>47</v>
      </c>
      <c r="G93" s="1"/>
      <c r="H93" s="1"/>
      <c r="I93" s="1"/>
      <c r="J93" s="1"/>
      <c r="K93" s="1"/>
      <c r="L93" s="1"/>
      <c r="M93" s="187">
        <v>1</v>
      </c>
      <c r="N93" s="1"/>
      <c r="O93" s="1"/>
      <c r="P93" s="1"/>
      <c r="Q93" s="1"/>
      <c r="R93" s="1"/>
      <c r="S93" s="1"/>
      <c r="T93" s="187">
        <v>0.5</v>
      </c>
      <c r="U93" s="1"/>
      <c r="V93" s="1"/>
      <c r="W93" s="1"/>
      <c r="X93" s="1"/>
      <c r="Y93" s="1"/>
      <c r="Z93" s="1"/>
      <c r="AA93" s="187">
        <v>0.5</v>
      </c>
      <c r="AB93" s="1"/>
      <c r="AC93" s="1"/>
      <c r="AD93" s="1"/>
      <c r="AE93" s="1"/>
      <c r="AF93" s="1"/>
      <c r="AG93" s="1"/>
      <c r="AH93" s="189">
        <v>1</v>
      </c>
      <c r="AI93" s="1"/>
      <c r="AJ93" s="1"/>
      <c r="AK93" s="1"/>
      <c r="AL93" s="1"/>
      <c r="AM93" s="1"/>
      <c r="AN93" s="10"/>
      <c r="AO93" s="10"/>
      <c r="AP93" s="10"/>
      <c r="AQ93" s="10"/>
      <c r="AR93" s="16"/>
      <c r="AS93" s="16"/>
      <c r="AT93" s="1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0"/>
      <c r="CD93" s="10"/>
      <c r="CE93" s="10"/>
      <c r="CF93" s="10"/>
      <c r="CG93" s="10"/>
      <c r="CH93" s="10"/>
      <c r="CI93" s="10"/>
      <c r="CJ93" s="10"/>
      <c r="CK93" s="10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</row>
    <row r="94" spans="1:119" ht="15.75">
      <c r="A94">
        <v>79</v>
      </c>
      <c r="C94" s="39" t="s">
        <v>109</v>
      </c>
      <c r="D94"/>
      <c r="E94" s="64">
        <v>1</v>
      </c>
      <c r="F94" s="51" t="s">
        <v>47</v>
      </c>
      <c r="G94" s="1"/>
      <c r="H94" s="1"/>
      <c r="I94" s="1"/>
      <c r="J94" s="1"/>
      <c r="K94" s="1"/>
      <c r="L94" s="1"/>
      <c r="M94" s="187">
        <v>1</v>
      </c>
      <c r="N94" s="1"/>
      <c r="O94" s="1"/>
      <c r="P94" s="1"/>
      <c r="Q94" s="1"/>
      <c r="R94" s="1"/>
      <c r="S94" s="1"/>
      <c r="T94" s="187">
        <v>1</v>
      </c>
      <c r="U94" s="1"/>
      <c r="V94" s="1"/>
      <c r="W94" s="1"/>
      <c r="X94" s="1"/>
      <c r="Y94" s="1"/>
      <c r="Z94" s="1"/>
      <c r="AA94" s="189">
        <v>1</v>
      </c>
      <c r="AB94" s="1"/>
      <c r="AC94" s="1"/>
      <c r="AD94" s="1"/>
      <c r="AE94" s="1"/>
      <c r="AF94" s="1"/>
      <c r="AG94" s="1"/>
      <c r="AH94" s="189">
        <v>1</v>
      </c>
      <c r="AI94" s="1"/>
      <c r="AJ94" s="1"/>
      <c r="AK94" s="1"/>
      <c r="AL94" s="1"/>
      <c r="AM94" s="1"/>
      <c r="AN94" s="10"/>
      <c r="AO94" s="10"/>
      <c r="AP94" s="10"/>
      <c r="AQ94" s="10"/>
      <c r="AR94" s="16"/>
      <c r="AS94" s="16"/>
      <c r="AT94" s="1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0"/>
      <c r="CD94" s="10"/>
      <c r="CE94" s="10"/>
      <c r="CF94" s="10"/>
      <c r="CG94" s="10"/>
      <c r="CH94" s="10"/>
      <c r="CI94" s="10"/>
      <c r="CJ94" s="10"/>
      <c r="CK94" s="10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</row>
    <row r="95" spans="1:119" ht="15.75">
      <c r="A95">
        <v>80</v>
      </c>
      <c r="C95" s="39" t="s">
        <v>584</v>
      </c>
      <c r="D95"/>
      <c r="E95" s="64">
        <v>1</v>
      </c>
      <c r="F95" s="51" t="s">
        <v>47</v>
      </c>
      <c r="G95" s="1"/>
      <c r="H95" s="1"/>
      <c r="I95" s="1"/>
      <c r="J95" s="1"/>
      <c r="K95" s="1"/>
      <c r="L95" s="1"/>
      <c r="M95" s="187">
        <v>0.5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87">
        <v>0.5</v>
      </c>
      <c r="AB95" s="1"/>
      <c r="AC95" s="1"/>
      <c r="AD95" s="1"/>
      <c r="AE95" s="1"/>
      <c r="AF95" s="1"/>
      <c r="AG95" s="1"/>
      <c r="AH95" s="187">
        <v>0.5</v>
      </c>
      <c r="AI95" s="1"/>
      <c r="AJ95" s="1"/>
      <c r="AK95" s="1"/>
      <c r="AL95" s="1"/>
      <c r="AM95" s="1"/>
      <c r="AN95" s="10"/>
      <c r="AO95" s="10"/>
      <c r="AP95" s="10"/>
      <c r="AQ95" s="10"/>
      <c r="AR95" s="16"/>
      <c r="AS95" s="16"/>
      <c r="AT95" s="1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0"/>
      <c r="CD95" s="10"/>
      <c r="CE95" s="10"/>
      <c r="CF95" s="10"/>
      <c r="CG95" s="10"/>
      <c r="CH95" s="10"/>
      <c r="CI95" s="10"/>
      <c r="CJ95" s="10"/>
      <c r="CK95" s="10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</row>
    <row r="96" spans="1:119" ht="15.75">
      <c r="A96">
        <v>81</v>
      </c>
      <c r="C96" s="39" t="s">
        <v>160</v>
      </c>
      <c r="D96"/>
      <c r="E96" s="64">
        <v>1</v>
      </c>
      <c r="F96" s="51" t="s">
        <v>45</v>
      </c>
      <c r="G96" s="1"/>
      <c r="H96" s="1"/>
      <c r="I96" s="1"/>
      <c r="J96" s="1"/>
      <c r="K96" s="1"/>
      <c r="L96" s="1"/>
      <c r="M96" s="187">
        <v>0.5</v>
      </c>
      <c r="N96" s="1"/>
      <c r="O96" s="1"/>
      <c r="P96" s="1"/>
      <c r="Q96" s="1"/>
      <c r="R96" s="1"/>
      <c r="S96" s="1"/>
      <c r="T96" s="187">
        <v>0</v>
      </c>
      <c r="U96" s="1"/>
      <c r="V96" s="1"/>
      <c r="W96" s="1"/>
      <c r="X96" s="1"/>
      <c r="Y96" s="1"/>
      <c r="Z96" s="1"/>
      <c r="AA96" s="187">
        <v>0.5</v>
      </c>
      <c r="AB96" s="1"/>
      <c r="AC96" s="1"/>
      <c r="AD96" s="1"/>
      <c r="AE96" s="1"/>
      <c r="AF96" s="1"/>
      <c r="AG96" s="1"/>
      <c r="AH96" s="187">
        <v>0</v>
      </c>
      <c r="AI96" s="1"/>
      <c r="AJ96" s="1"/>
      <c r="AK96" s="1"/>
      <c r="AL96" s="1"/>
      <c r="AM96" s="1"/>
      <c r="AN96" s="10"/>
      <c r="AO96" s="10"/>
      <c r="AP96" s="10"/>
      <c r="AQ96" s="10"/>
      <c r="AR96" s="16"/>
      <c r="AS96" s="16"/>
      <c r="AT96" s="1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0"/>
      <c r="CD96" s="10"/>
      <c r="CE96" s="10"/>
      <c r="CF96" s="10"/>
      <c r="CG96" s="10"/>
      <c r="CH96" s="10"/>
      <c r="CI96" s="10"/>
      <c r="CJ96" s="10"/>
      <c r="CK96" s="10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</row>
    <row r="97" spans="1:119" ht="15.75">
      <c r="A97">
        <v>82</v>
      </c>
      <c r="C97" s="39" t="s">
        <v>171</v>
      </c>
      <c r="D97"/>
      <c r="E97" s="64">
        <v>1</v>
      </c>
      <c r="F97" s="51" t="s">
        <v>45</v>
      </c>
      <c r="G97" s="1"/>
      <c r="H97" s="1"/>
      <c r="I97" s="1"/>
      <c r="J97" s="1"/>
      <c r="K97" s="1"/>
      <c r="L97" s="1"/>
      <c r="M97" s="187">
        <v>0</v>
      </c>
      <c r="N97" s="1"/>
      <c r="O97" s="1"/>
      <c r="P97" s="1"/>
      <c r="Q97" s="1"/>
      <c r="R97" s="1"/>
      <c r="S97" s="1"/>
      <c r="T97" s="187">
        <v>0.5</v>
      </c>
      <c r="U97" s="1"/>
      <c r="V97" s="1"/>
      <c r="W97" s="1"/>
      <c r="X97" s="1"/>
      <c r="Y97" s="1"/>
      <c r="Z97" s="1"/>
      <c r="AA97" s="187">
        <v>0.5</v>
      </c>
      <c r="AB97" s="1"/>
      <c r="AC97" s="1"/>
      <c r="AD97" s="1"/>
      <c r="AE97" s="1"/>
      <c r="AF97" s="1"/>
      <c r="AG97" s="1"/>
      <c r="AH97" s="187">
        <v>0.5</v>
      </c>
      <c r="AI97" s="1"/>
      <c r="AJ97" s="1"/>
      <c r="AK97" s="1"/>
      <c r="AL97" s="1"/>
      <c r="AM97" s="1"/>
      <c r="AN97" s="10"/>
      <c r="AO97" s="10"/>
      <c r="AP97" s="10"/>
      <c r="AQ97" s="10"/>
      <c r="AR97" s="16"/>
      <c r="AS97" s="16"/>
      <c r="AT97" s="1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0"/>
      <c r="CD97" s="10"/>
      <c r="CE97" s="10"/>
      <c r="CF97" s="10"/>
      <c r="CG97" s="10"/>
      <c r="CH97" s="10"/>
      <c r="CI97" s="10"/>
      <c r="CJ97" s="10"/>
      <c r="CK97" s="10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</row>
    <row r="98" spans="1:119" ht="15.75">
      <c r="A98">
        <v>83</v>
      </c>
      <c r="C98" s="39" t="s">
        <v>175</v>
      </c>
      <c r="D98"/>
      <c r="E98" s="64">
        <v>1</v>
      </c>
      <c r="F98" s="51" t="s">
        <v>47</v>
      </c>
      <c r="G98" s="1"/>
      <c r="H98" s="1"/>
      <c r="I98" s="1"/>
      <c r="J98" s="1"/>
      <c r="K98" s="1"/>
      <c r="L98" s="1"/>
      <c r="M98" s="187">
        <v>0.5</v>
      </c>
      <c r="N98" s="1"/>
      <c r="O98" s="1"/>
      <c r="P98" s="1"/>
      <c r="Q98" s="1"/>
      <c r="R98" s="1"/>
      <c r="S98" s="1"/>
      <c r="T98" s="187">
        <v>1</v>
      </c>
      <c r="U98" s="1"/>
      <c r="V98" s="1"/>
      <c r="W98" s="1"/>
      <c r="X98" s="1"/>
      <c r="Y98" s="1"/>
      <c r="Z98" s="1"/>
      <c r="AA98" s="187">
        <v>0.5</v>
      </c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0"/>
      <c r="AO98" s="10"/>
      <c r="AP98" s="10"/>
      <c r="AQ98" s="10"/>
      <c r="AR98" s="16"/>
      <c r="AS98" s="16"/>
      <c r="AT98" s="1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0"/>
      <c r="CD98" s="10"/>
      <c r="CE98" s="10"/>
      <c r="CF98" s="10"/>
      <c r="CG98" s="10"/>
      <c r="CH98" s="10"/>
      <c r="CI98" s="10"/>
      <c r="CJ98" s="10"/>
      <c r="CK98" s="10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</row>
    <row r="99" spans="1:119" ht="15.75">
      <c r="A99">
        <v>84</v>
      </c>
      <c r="C99" s="39" t="s">
        <v>178</v>
      </c>
      <c r="D99"/>
      <c r="E99" s="64">
        <v>1</v>
      </c>
      <c r="F99" s="51" t="s">
        <v>45</v>
      </c>
      <c r="M99" s="187">
        <v>1</v>
      </c>
      <c r="T99" s="187">
        <v>0.5</v>
      </c>
      <c r="AA99" s="187">
        <v>0</v>
      </c>
      <c r="AN99" s="10"/>
      <c r="AO99" s="10"/>
      <c r="AP99" s="10"/>
      <c r="AQ99" s="10"/>
      <c r="AR99" s="16"/>
      <c r="AS99" s="16"/>
      <c r="AT99" s="1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0"/>
      <c r="CD99" s="10"/>
      <c r="CE99" s="10"/>
      <c r="CF99" s="10"/>
      <c r="CG99" s="10"/>
      <c r="CH99" s="10"/>
      <c r="CI99" s="10"/>
      <c r="CJ99" s="10"/>
      <c r="CK99" s="10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</row>
    <row r="100" spans="1:119" ht="15.75">
      <c r="A100">
        <v>85</v>
      </c>
      <c r="C100" s="39" t="s">
        <v>186</v>
      </c>
      <c r="D100"/>
      <c r="E100" s="64">
        <v>1</v>
      </c>
      <c r="F100" s="51" t="s">
        <v>47</v>
      </c>
      <c r="M100" s="187">
        <v>1</v>
      </c>
      <c r="T100" s="187">
        <v>1</v>
      </c>
      <c r="AA100" s="187">
        <v>1</v>
      </c>
      <c r="AH100" s="187">
        <v>1</v>
      </c>
      <c r="AN100" s="10"/>
      <c r="AO100" s="10"/>
      <c r="AP100" s="10"/>
      <c r="AQ100" s="10"/>
      <c r="AR100" s="16"/>
      <c r="AS100" s="16"/>
      <c r="AT100" s="1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0"/>
      <c r="CD100" s="10"/>
      <c r="CE100" s="10"/>
      <c r="CF100" s="10"/>
      <c r="CG100" s="10"/>
      <c r="CH100" s="10"/>
      <c r="CI100" s="10"/>
      <c r="CJ100" s="10"/>
      <c r="CK100" s="10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</row>
    <row r="101" spans="1:119" ht="15.75">
      <c r="A101">
        <v>86</v>
      </c>
      <c r="C101" s="39" t="s">
        <v>10</v>
      </c>
      <c r="D101"/>
      <c r="E101" s="64">
        <v>1</v>
      </c>
      <c r="F101" s="51" t="s">
        <v>45</v>
      </c>
      <c r="M101" s="187">
        <v>1</v>
      </c>
      <c r="T101" s="189">
        <v>1</v>
      </c>
      <c r="AA101" s="187">
        <v>1</v>
      </c>
      <c r="AH101" s="189">
        <v>1</v>
      </c>
      <c r="AN101" s="10"/>
      <c r="AO101" s="10"/>
      <c r="AP101" s="10"/>
      <c r="AQ101" s="10"/>
      <c r="AR101" s="16"/>
      <c r="AS101" s="16"/>
      <c r="AT101" s="1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0"/>
      <c r="CD101" s="10"/>
      <c r="CE101" s="10"/>
      <c r="CF101" s="10"/>
      <c r="CG101" s="10"/>
      <c r="CH101" s="10"/>
      <c r="CI101" s="10"/>
      <c r="CJ101" s="10"/>
      <c r="CK101" s="10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</row>
    <row r="102" spans="3:119" ht="15.75">
      <c r="C102" s="182" t="s">
        <v>386</v>
      </c>
      <c r="D102"/>
      <c r="E102" s="64">
        <v>1</v>
      </c>
      <c r="F102" s="51"/>
      <c r="AN102" s="10"/>
      <c r="AO102" s="10"/>
      <c r="AP102" s="10"/>
      <c r="AQ102" s="10"/>
      <c r="AR102" s="16"/>
      <c r="AS102" s="16"/>
      <c r="AT102" s="1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0"/>
      <c r="CD102" s="10"/>
      <c r="CE102" s="10"/>
      <c r="CF102" s="10"/>
      <c r="CG102" s="10"/>
      <c r="CH102" s="10"/>
      <c r="CI102" s="10"/>
      <c r="CJ102" s="10"/>
      <c r="CK102" s="10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</row>
    <row r="103" spans="3:119" ht="15.75">
      <c r="C103" s="39" t="s">
        <v>585</v>
      </c>
      <c r="D103"/>
      <c r="E103" s="64">
        <v>1</v>
      </c>
      <c r="F103" s="51" t="s">
        <v>45</v>
      </c>
      <c r="H103" s="187">
        <v>1</v>
      </c>
      <c r="O103" s="187">
        <v>1</v>
      </c>
      <c r="AJ103" s="187">
        <v>1</v>
      </c>
      <c r="AN103" s="10"/>
      <c r="AO103" s="10"/>
      <c r="AP103" s="10"/>
      <c r="AQ103" s="10"/>
      <c r="AR103" s="16"/>
      <c r="AS103" s="16"/>
      <c r="AT103" s="1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0"/>
      <c r="CD103" s="10"/>
      <c r="CE103" s="10"/>
      <c r="CF103" s="10"/>
      <c r="CG103" s="10"/>
      <c r="CH103" s="10"/>
      <c r="CI103" s="10"/>
      <c r="CJ103" s="10"/>
      <c r="CK103" s="10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</row>
    <row r="104" spans="1:119" ht="15.75">
      <c r="A104">
        <v>87</v>
      </c>
      <c r="C104" s="39" t="s">
        <v>76</v>
      </c>
      <c r="D104"/>
      <c r="E104" s="64">
        <v>1</v>
      </c>
      <c r="F104" s="51"/>
      <c r="L104" s="187">
        <v>1</v>
      </c>
      <c r="S104" s="187">
        <v>0.5</v>
      </c>
      <c r="Z104" s="187">
        <v>1</v>
      </c>
      <c r="AI104" s="187">
        <v>1</v>
      </c>
      <c r="AN104" s="10"/>
      <c r="AO104" s="10"/>
      <c r="AP104" s="10"/>
      <c r="AQ104" s="10"/>
      <c r="AR104" s="16"/>
      <c r="AS104" s="16"/>
      <c r="AT104" s="1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0"/>
      <c r="CD104" s="10"/>
      <c r="CE104" s="10"/>
      <c r="CF104" s="10"/>
      <c r="CG104" s="10"/>
      <c r="CH104" s="10"/>
      <c r="CI104" s="10"/>
      <c r="CJ104" s="10"/>
      <c r="CK104" s="10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</row>
    <row r="105" spans="1:90" ht="15.75">
      <c r="A105">
        <v>88</v>
      </c>
      <c r="C105" s="39" t="s">
        <v>75</v>
      </c>
      <c r="D105"/>
      <c r="E105" s="64">
        <v>1</v>
      </c>
      <c r="F105" s="51"/>
      <c r="G105" s="187">
        <v>1</v>
      </c>
      <c r="L105" s="187">
        <v>1</v>
      </c>
      <c r="S105" s="187">
        <v>1</v>
      </c>
      <c r="Z105" s="187">
        <v>1</v>
      </c>
      <c r="AI105" s="187">
        <v>1</v>
      </c>
      <c r="AN105" s="10"/>
      <c r="AO105" s="10"/>
      <c r="AP105" s="10"/>
      <c r="AQ105" s="10"/>
      <c r="AR105" s="10"/>
      <c r="AS105" s="10"/>
      <c r="AT105" s="1"/>
      <c r="AU105" s="16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</row>
    <row r="106" spans="1:90" ht="15.75">
      <c r="A106">
        <v>89</v>
      </c>
      <c r="C106" s="39" t="s">
        <v>586</v>
      </c>
      <c r="D106"/>
      <c r="E106" s="64">
        <v>1</v>
      </c>
      <c r="F106" s="51"/>
      <c r="G106" s="187">
        <v>1</v>
      </c>
      <c r="L106" s="187">
        <v>1</v>
      </c>
      <c r="S106" s="187">
        <v>1</v>
      </c>
      <c r="Z106" s="187">
        <v>1</v>
      </c>
      <c r="AI106" s="187">
        <v>1</v>
      </c>
      <c r="AN106" s="10"/>
      <c r="AO106" s="10"/>
      <c r="AP106" s="10"/>
      <c r="AQ106" s="10"/>
      <c r="AR106" s="10"/>
      <c r="AS106" s="10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</row>
    <row r="107" spans="1:119" ht="15.75">
      <c r="A107">
        <v>90</v>
      </c>
      <c r="C107" s="39" t="s">
        <v>185</v>
      </c>
      <c r="D107"/>
      <c r="E107" s="64">
        <v>1</v>
      </c>
      <c r="F107" s="51"/>
      <c r="G107" s="187">
        <v>1</v>
      </c>
      <c r="L107" s="187">
        <v>1</v>
      </c>
      <c r="S107" s="187">
        <v>1</v>
      </c>
      <c r="Z107" s="187">
        <v>1</v>
      </c>
      <c r="AI107" s="187">
        <v>1</v>
      </c>
      <c r="AN107" s="10"/>
      <c r="AO107" s="10"/>
      <c r="AP107" s="10"/>
      <c r="AQ107" s="10"/>
      <c r="AR107" s="16"/>
      <c r="AS107" s="16"/>
      <c r="AT107" s="1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0"/>
      <c r="CD107" s="10"/>
      <c r="CE107" s="10"/>
      <c r="CF107" s="10"/>
      <c r="CG107" s="10"/>
      <c r="CH107" s="10"/>
      <c r="CI107" s="10"/>
      <c r="CJ107" s="10"/>
      <c r="CK107" s="10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</row>
    <row r="108" spans="1:119" ht="15.75">
      <c r="A108">
        <v>91</v>
      </c>
      <c r="C108" s="40"/>
      <c r="D108" s="70"/>
      <c r="E108" s="64"/>
      <c r="F108" s="51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0"/>
      <c r="AO108" s="10"/>
      <c r="AP108" s="10"/>
      <c r="AQ108" s="10"/>
      <c r="AR108" s="16"/>
      <c r="AS108" s="16"/>
      <c r="AT108" s="10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0"/>
      <c r="CD108" s="10"/>
      <c r="CE108" s="10"/>
      <c r="CF108" s="10"/>
      <c r="CG108" s="10"/>
      <c r="CH108" s="10"/>
      <c r="CI108" s="10"/>
      <c r="CJ108" s="10"/>
      <c r="CK108" s="10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</row>
    <row r="109" spans="1:119" ht="15.75">
      <c r="A109">
        <v>92</v>
      </c>
      <c r="C109" s="10"/>
      <c r="D109" s="38" t="s">
        <v>1</v>
      </c>
      <c r="E109" s="38" t="s">
        <v>1</v>
      </c>
      <c r="F109" s="50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0"/>
      <c r="AO109" s="10"/>
      <c r="AP109" s="10"/>
      <c r="AQ109" s="10"/>
      <c r="AR109" s="9"/>
      <c r="AS109" s="9"/>
      <c r="AT109" s="10"/>
      <c r="AU109" s="10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</row>
    <row r="110" spans="1:119" ht="18">
      <c r="A110">
        <v>93</v>
      </c>
      <c r="B110" s="56">
        <v>3</v>
      </c>
      <c r="C110" s="54" t="s">
        <v>11</v>
      </c>
      <c r="D110" s="67"/>
      <c r="E110" s="64" t="s">
        <v>1</v>
      </c>
      <c r="F110" s="5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0"/>
      <c r="AO110" s="10"/>
      <c r="AP110" s="10"/>
      <c r="AQ110" s="10"/>
      <c r="AR110" s="9"/>
      <c r="AS110" s="9"/>
      <c r="AT110" s="10"/>
      <c r="AU110" s="10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</row>
    <row r="111" spans="1:119" ht="18">
      <c r="A111">
        <v>94</v>
      </c>
      <c r="C111" s="88">
        <f>'RESUM MENSUAL PAPER'!F10</f>
        <v>10921</v>
      </c>
      <c r="D111" s="67"/>
      <c r="E111" s="64"/>
      <c r="F111" s="5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10"/>
      <c r="AO111" s="10"/>
      <c r="AP111" s="10"/>
      <c r="AQ111" s="10"/>
      <c r="AR111" s="9"/>
      <c r="AS111" s="9"/>
      <c r="AT111" s="10"/>
      <c r="AU111" s="10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</row>
    <row r="112" spans="1:119" ht="15.75">
      <c r="A112">
        <v>95</v>
      </c>
      <c r="C112" s="19" t="s">
        <v>8</v>
      </c>
      <c r="D112" s="66"/>
      <c r="E112" s="20" t="s">
        <v>1</v>
      </c>
      <c r="F112" s="45"/>
      <c r="G112" s="10">
        <f aca="true" t="shared" si="2" ref="G112:AL112">G7</f>
        <v>1</v>
      </c>
      <c r="H112" s="10">
        <f t="shared" si="2"/>
        <v>2</v>
      </c>
      <c r="I112" s="10">
        <f t="shared" si="2"/>
        <v>3</v>
      </c>
      <c r="J112" s="10">
        <f t="shared" si="2"/>
        <v>4</v>
      </c>
      <c r="K112" s="10">
        <f t="shared" si="2"/>
        <v>5</v>
      </c>
      <c r="L112" s="10">
        <f t="shared" si="2"/>
        <v>6</v>
      </c>
      <c r="M112" s="10">
        <f t="shared" si="2"/>
        <v>7</v>
      </c>
      <c r="N112" s="10">
        <f t="shared" si="2"/>
        <v>8</v>
      </c>
      <c r="O112" s="10">
        <f t="shared" si="2"/>
        <v>9</v>
      </c>
      <c r="P112" s="10">
        <f t="shared" si="2"/>
        <v>10</v>
      </c>
      <c r="Q112" s="10">
        <f t="shared" si="2"/>
        <v>11</v>
      </c>
      <c r="R112" s="10">
        <f t="shared" si="2"/>
        <v>12</v>
      </c>
      <c r="S112" s="10">
        <f t="shared" si="2"/>
        <v>13</v>
      </c>
      <c r="T112" s="10">
        <f t="shared" si="2"/>
        <v>14</v>
      </c>
      <c r="U112" s="10">
        <f t="shared" si="2"/>
        <v>15</v>
      </c>
      <c r="V112" s="10">
        <f t="shared" si="2"/>
        <v>16</v>
      </c>
      <c r="W112" s="10">
        <f t="shared" si="2"/>
        <v>17</v>
      </c>
      <c r="X112" s="10">
        <f t="shared" si="2"/>
        <v>18</v>
      </c>
      <c r="Y112" s="10">
        <f t="shared" si="2"/>
        <v>19</v>
      </c>
      <c r="Z112" s="10">
        <f t="shared" si="2"/>
        <v>20</v>
      </c>
      <c r="AA112" s="10">
        <f t="shared" si="2"/>
        <v>21</v>
      </c>
      <c r="AB112" s="10">
        <f t="shared" si="2"/>
        <v>22</v>
      </c>
      <c r="AC112" s="10">
        <f t="shared" si="2"/>
        <v>23</v>
      </c>
      <c r="AD112" s="10">
        <f t="shared" si="2"/>
        <v>24</v>
      </c>
      <c r="AE112" s="10">
        <f t="shared" si="2"/>
        <v>25</v>
      </c>
      <c r="AF112" s="10">
        <f t="shared" si="2"/>
        <v>26</v>
      </c>
      <c r="AG112" s="10">
        <f t="shared" si="2"/>
        <v>27</v>
      </c>
      <c r="AH112" s="10">
        <f t="shared" si="2"/>
        <v>28</v>
      </c>
      <c r="AI112" s="10">
        <f t="shared" si="2"/>
        <v>29</v>
      </c>
      <c r="AJ112" s="10">
        <f t="shared" si="2"/>
        <v>30</v>
      </c>
      <c r="AK112" s="10">
        <f t="shared" si="2"/>
        <v>0</v>
      </c>
      <c r="AL112" s="10">
        <f t="shared" si="2"/>
        <v>0</v>
      </c>
      <c r="AM112" s="10">
        <f>AM7</f>
        <v>0</v>
      </c>
      <c r="AN112" s="10"/>
      <c r="AO112" s="10"/>
      <c r="AP112" s="10"/>
      <c r="AQ112" s="10"/>
      <c r="AR112" s="10"/>
      <c r="AS112" s="10"/>
      <c r="AT112" s="10"/>
      <c r="AU112" s="10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</row>
    <row r="113" spans="1:85" ht="15.75">
      <c r="A113">
        <v>96</v>
      </c>
      <c r="C113" s="39" t="s">
        <v>140</v>
      </c>
      <c r="D113">
        <v>1</v>
      </c>
      <c r="E113" s="64">
        <v>1</v>
      </c>
      <c r="F113" s="51" t="s">
        <v>46</v>
      </c>
      <c r="G113" s="51"/>
      <c r="H113" s="51"/>
      <c r="I113" s="187">
        <v>1</v>
      </c>
      <c r="J113" s="51"/>
      <c r="K113" s="51"/>
      <c r="L113" s="51"/>
      <c r="M113" s="189">
        <v>1</v>
      </c>
      <c r="N113" s="51"/>
      <c r="O113" s="51"/>
      <c r="P113" s="187">
        <v>1</v>
      </c>
      <c r="Q113" s="51"/>
      <c r="R113" s="51"/>
      <c r="S113" s="51"/>
      <c r="T113" s="189">
        <v>1</v>
      </c>
      <c r="U113" s="51"/>
      <c r="V113" s="51"/>
      <c r="W113" s="187">
        <v>1</v>
      </c>
      <c r="X113" s="51"/>
      <c r="Y113" s="51"/>
      <c r="Z113" s="51"/>
      <c r="AA113" s="189">
        <v>1</v>
      </c>
      <c r="AB113" s="51"/>
      <c r="AC113" s="189">
        <v>1</v>
      </c>
      <c r="AD113" s="51"/>
      <c r="AE113" s="51"/>
      <c r="AF113" s="51"/>
      <c r="AG113" s="51"/>
      <c r="AH113" s="189">
        <v>1</v>
      </c>
      <c r="AI113" s="51"/>
      <c r="AJ113" s="51"/>
      <c r="AK113" s="51"/>
      <c r="AL113" s="51"/>
      <c r="AM113" s="51"/>
      <c r="AN113" s="10"/>
      <c r="AO113" s="10"/>
      <c r="AP113" s="10"/>
      <c r="AQ113" s="10"/>
      <c r="AR113" s="16"/>
      <c r="AS113" s="16"/>
      <c r="AT113" s="10"/>
      <c r="AU113" s="16"/>
      <c r="AV113" s="16"/>
      <c r="AW113" s="16"/>
      <c r="AX113" s="16"/>
      <c r="AY113" s="16"/>
      <c r="AZ113" s="16"/>
      <c r="BA113" s="10"/>
      <c r="BB113" s="10"/>
      <c r="BC113" s="10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</row>
    <row r="114" spans="3:85" ht="15.75">
      <c r="C114" s="39" t="s">
        <v>140</v>
      </c>
      <c r="D114"/>
      <c r="E114" s="64">
        <v>1</v>
      </c>
      <c r="F114" s="51"/>
      <c r="G114" s="51"/>
      <c r="H114" s="51"/>
      <c r="I114" s="51"/>
      <c r="J114" s="51"/>
      <c r="K114" s="51"/>
      <c r="L114" s="51"/>
      <c r="M114" s="187">
        <v>0</v>
      </c>
      <c r="N114" s="51"/>
      <c r="O114" s="51"/>
      <c r="P114" s="51"/>
      <c r="Q114" s="51"/>
      <c r="R114" s="51"/>
      <c r="S114" s="51"/>
      <c r="T114" s="189">
        <v>1</v>
      </c>
      <c r="U114" s="51"/>
      <c r="V114" s="51"/>
      <c r="W114" s="187">
        <v>0.5</v>
      </c>
      <c r="X114" s="51"/>
      <c r="Y114" s="51"/>
      <c r="Z114" s="51"/>
      <c r="AA114" s="189">
        <v>1</v>
      </c>
      <c r="AB114" s="51"/>
      <c r="AC114" s="51"/>
      <c r="AD114" s="51"/>
      <c r="AE114" s="51"/>
      <c r="AF114" s="51"/>
      <c r="AG114" s="51"/>
      <c r="AH114" s="189">
        <v>1</v>
      </c>
      <c r="AI114" s="51"/>
      <c r="AJ114" s="51"/>
      <c r="AK114" s="51"/>
      <c r="AL114" s="51"/>
      <c r="AM114" s="51"/>
      <c r="AN114" s="10"/>
      <c r="AO114" s="10"/>
      <c r="AP114" s="10"/>
      <c r="AQ114" s="10"/>
      <c r="AR114" s="16"/>
      <c r="AS114" s="16"/>
      <c r="AT114" s="10"/>
      <c r="AU114" s="16"/>
      <c r="AV114" s="16"/>
      <c r="AW114" s="16"/>
      <c r="AX114" s="16"/>
      <c r="AY114" s="16"/>
      <c r="AZ114" s="16"/>
      <c r="BA114" s="10"/>
      <c r="BB114" s="10"/>
      <c r="BC114" s="10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</row>
    <row r="115" spans="1:85" ht="15.75">
      <c r="A115">
        <v>98</v>
      </c>
      <c r="C115" s="39" t="s">
        <v>141</v>
      </c>
      <c r="D115">
        <v>1</v>
      </c>
      <c r="E115" s="64">
        <v>1</v>
      </c>
      <c r="F115" s="179"/>
      <c r="M115" s="189">
        <v>1</v>
      </c>
      <c r="P115" s="187">
        <v>1</v>
      </c>
      <c r="T115" s="189">
        <v>1</v>
      </c>
      <c r="W115" s="187">
        <v>1</v>
      </c>
      <c r="AA115" s="189">
        <v>1</v>
      </c>
      <c r="AC115" s="187">
        <v>1</v>
      </c>
      <c r="AH115" s="189">
        <v>1</v>
      </c>
      <c r="AN115" s="10"/>
      <c r="AO115" s="10"/>
      <c r="AP115" s="10"/>
      <c r="AQ115" s="10"/>
      <c r="AR115" s="16"/>
      <c r="AS115" s="16"/>
      <c r="AT115" s="10"/>
      <c r="AU115" s="16"/>
      <c r="AV115" s="16"/>
      <c r="AW115" s="16"/>
      <c r="AX115" s="16"/>
      <c r="AY115" s="16"/>
      <c r="AZ115" s="16"/>
      <c r="BA115" s="10"/>
      <c r="BB115" s="10"/>
      <c r="BC115" s="10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</row>
    <row r="116" spans="1:47" ht="15.75">
      <c r="A116">
        <v>99</v>
      </c>
      <c r="C116" s="39" t="s">
        <v>155</v>
      </c>
      <c r="D116"/>
      <c r="E116" s="81">
        <v>0</v>
      </c>
      <c r="F116" s="179"/>
      <c r="G116" s="173" t="s">
        <v>217</v>
      </c>
      <c r="H116" s="173" t="s">
        <v>217</v>
      </c>
      <c r="I116" s="173" t="s">
        <v>217</v>
      </c>
      <c r="J116" s="173" t="s">
        <v>217</v>
      </c>
      <c r="K116" s="173" t="s">
        <v>217</v>
      </c>
      <c r="L116" s="173" t="s">
        <v>217</v>
      </c>
      <c r="M116" s="173" t="s">
        <v>217</v>
      </c>
      <c r="N116" s="173" t="s">
        <v>217</v>
      </c>
      <c r="O116" s="173" t="s">
        <v>217</v>
      </c>
      <c r="P116" s="173" t="s">
        <v>217</v>
      </c>
      <c r="Q116" s="173" t="s">
        <v>217</v>
      </c>
      <c r="R116" s="173" t="s">
        <v>217</v>
      </c>
      <c r="S116" s="173" t="s">
        <v>217</v>
      </c>
      <c r="T116" s="173" t="s">
        <v>217</v>
      </c>
      <c r="U116" s="173" t="s">
        <v>217</v>
      </c>
      <c r="V116" s="173" t="s">
        <v>217</v>
      </c>
      <c r="W116" s="173" t="s">
        <v>217</v>
      </c>
      <c r="X116" s="173" t="s">
        <v>217</v>
      </c>
      <c r="Y116" s="173" t="s">
        <v>217</v>
      </c>
      <c r="Z116" s="173" t="s">
        <v>217</v>
      </c>
      <c r="AA116" s="173" t="s">
        <v>217</v>
      </c>
      <c r="AB116" s="173" t="s">
        <v>217</v>
      </c>
      <c r="AC116" s="173" t="s">
        <v>217</v>
      </c>
      <c r="AD116" s="173" t="s">
        <v>217</v>
      </c>
      <c r="AE116" s="173" t="s">
        <v>217</v>
      </c>
      <c r="AF116" s="173" t="s">
        <v>217</v>
      </c>
      <c r="AG116" s="173" t="s">
        <v>217</v>
      </c>
      <c r="AH116" s="173" t="s">
        <v>217</v>
      </c>
      <c r="AI116" s="173" t="s">
        <v>217</v>
      </c>
      <c r="AJ116" s="173" t="s">
        <v>217</v>
      </c>
      <c r="AK116" s="173" t="s">
        <v>217</v>
      </c>
      <c r="AL116" s="173" t="s">
        <v>217</v>
      </c>
      <c r="AM116" s="33" t="s">
        <v>199</v>
      </c>
      <c r="AN116" s="10"/>
      <c r="AO116" s="10"/>
      <c r="AP116" s="10"/>
      <c r="AQ116" s="10"/>
      <c r="AR116" s="16"/>
      <c r="AS116" s="16"/>
      <c r="AT116" s="10"/>
      <c r="AU116" s="16"/>
    </row>
    <row r="117" spans="1:89" ht="15.75">
      <c r="A117">
        <v>100</v>
      </c>
      <c r="C117" s="39" t="s">
        <v>173</v>
      </c>
      <c r="D117"/>
      <c r="E117" s="81">
        <v>1</v>
      </c>
      <c r="F117" s="51" t="s">
        <v>45</v>
      </c>
      <c r="M117" s="187">
        <v>0.5</v>
      </c>
      <c r="T117" s="187">
        <v>0</v>
      </c>
      <c r="AA117" s="187">
        <v>0.5</v>
      </c>
      <c r="AH117" s="187">
        <v>0.5</v>
      </c>
      <c r="AN117" s="10"/>
      <c r="AO117" s="10"/>
      <c r="AP117" s="10"/>
      <c r="AQ117" s="10"/>
      <c r="AR117" s="51"/>
      <c r="AS117" s="51"/>
      <c r="AT117" s="51"/>
      <c r="AU117" s="51"/>
      <c r="AV117" s="51"/>
      <c r="AW117" s="51"/>
      <c r="AX117" s="51"/>
      <c r="AY117" s="37"/>
      <c r="AZ117" s="16"/>
      <c r="BA117" s="10"/>
      <c r="BB117" s="10"/>
      <c r="BC117" s="10"/>
      <c r="BD117" s="10"/>
      <c r="BE117" s="10"/>
      <c r="BF117" s="10"/>
      <c r="BG117" s="10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</row>
    <row r="118" spans="1:89" ht="15.75">
      <c r="A118">
        <v>101</v>
      </c>
      <c r="C118" s="39" t="s">
        <v>587</v>
      </c>
      <c r="D118"/>
      <c r="E118" s="81">
        <v>1</v>
      </c>
      <c r="F118" s="51" t="s">
        <v>47</v>
      </c>
      <c r="M118" s="187">
        <v>1</v>
      </c>
      <c r="T118" s="187">
        <v>1</v>
      </c>
      <c r="AA118" s="187">
        <v>1</v>
      </c>
      <c r="AH118" s="189">
        <v>1</v>
      </c>
      <c r="AN118" s="10"/>
      <c r="AO118" s="10"/>
      <c r="AP118" s="10"/>
      <c r="AQ118" s="10"/>
      <c r="AR118" s="16"/>
      <c r="AS118" s="16"/>
      <c r="AT118" s="1"/>
      <c r="AU118" s="16"/>
      <c r="AV118" s="16"/>
      <c r="AW118" s="16"/>
      <c r="AX118" s="16"/>
      <c r="AY118" s="16"/>
      <c r="AZ118" s="16"/>
      <c r="BA118" s="10"/>
      <c r="BB118" s="10"/>
      <c r="BC118" s="10"/>
      <c r="BD118" s="10"/>
      <c r="BE118" s="10"/>
      <c r="BF118" s="10"/>
      <c r="BG118" s="10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</row>
    <row r="119" spans="1:108" ht="15.75">
      <c r="A119">
        <v>102</v>
      </c>
      <c r="C119" s="39" t="s">
        <v>142</v>
      </c>
      <c r="D119"/>
      <c r="E119" s="81">
        <v>1</v>
      </c>
      <c r="F119" s="51" t="s">
        <v>47</v>
      </c>
      <c r="M119" s="187">
        <v>0.5</v>
      </c>
      <c r="T119" s="187">
        <v>0.5</v>
      </c>
      <c r="AA119" s="187">
        <v>1</v>
      </c>
      <c r="AH119" s="187">
        <v>0.5</v>
      </c>
      <c r="AN119" s="10"/>
      <c r="AO119" s="10"/>
      <c r="AP119" s="10"/>
      <c r="AQ119" s="10"/>
      <c r="AR119" s="16"/>
      <c r="AS119" s="16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</row>
    <row r="120" spans="1:89" ht="15.75">
      <c r="A120">
        <v>103</v>
      </c>
      <c r="C120" s="39" t="s">
        <v>143</v>
      </c>
      <c r="D120"/>
      <c r="E120" s="81">
        <v>1</v>
      </c>
      <c r="F120" s="51" t="s">
        <v>45</v>
      </c>
      <c r="M120" s="187">
        <v>0.5</v>
      </c>
      <c r="T120" s="187">
        <v>0</v>
      </c>
      <c r="AA120" s="187">
        <v>0.5</v>
      </c>
      <c r="AH120" s="187">
        <v>0</v>
      </c>
      <c r="AN120" s="10"/>
      <c r="AO120" s="10"/>
      <c r="AP120" s="10"/>
      <c r="AQ120" s="10"/>
      <c r="AR120" s="16"/>
      <c r="AS120" s="16"/>
      <c r="AT120" s="1"/>
      <c r="AU120" s="16"/>
      <c r="AV120" s="16"/>
      <c r="AW120" s="16"/>
      <c r="AX120" s="16"/>
      <c r="AY120" s="10"/>
      <c r="AZ120" s="10"/>
      <c r="BA120" s="10"/>
      <c r="BB120" s="10"/>
      <c r="BC120" s="10"/>
      <c r="BD120" s="10"/>
      <c r="BE120" s="10"/>
      <c r="BF120" s="10"/>
      <c r="BG120" s="10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F120" s="16"/>
      <c r="CG120" s="16"/>
      <c r="CH120" s="16"/>
      <c r="CI120" s="16"/>
      <c r="CJ120" s="16"/>
      <c r="CK120" s="16"/>
    </row>
    <row r="121" spans="1:89" ht="15.75">
      <c r="A121">
        <v>104</v>
      </c>
      <c r="C121" s="39" t="s">
        <v>144</v>
      </c>
      <c r="D121"/>
      <c r="E121" s="81">
        <v>1</v>
      </c>
      <c r="F121" s="51" t="s">
        <v>47</v>
      </c>
      <c r="M121" s="187">
        <v>1</v>
      </c>
      <c r="T121" s="187">
        <v>1</v>
      </c>
      <c r="AA121" s="187">
        <v>0</v>
      </c>
      <c r="AH121" s="187">
        <v>1</v>
      </c>
      <c r="AN121" s="10"/>
      <c r="AO121" s="10"/>
      <c r="AP121" s="10"/>
      <c r="AQ121" s="10"/>
      <c r="AR121" s="16"/>
      <c r="AS121" s="16"/>
      <c r="AT121" s="1"/>
      <c r="AU121" s="16"/>
      <c r="AV121" s="16"/>
      <c r="AW121" s="16"/>
      <c r="AX121" s="16"/>
      <c r="AY121" s="10"/>
      <c r="AZ121" s="10"/>
      <c r="BA121" s="10"/>
      <c r="BB121" s="10"/>
      <c r="BC121" s="10"/>
      <c r="BD121" s="10"/>
      <c r="BE121" s="10"/>
      <c r="BF121" s="10"/>
      <c r="BG121" s="10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</row>
    <row r="122" spans="1:89" ht="15.75">
      <c r="A122">
        <v>105</v>
      </c>
      <c r="C122" s="39" t="s">
        <v>145</v>
      </c>
      <c r="D122"/>
      <c r="E122" s="81">
        <v>1</v>
      </c>
      <c r="F122" s="51" t="s">
        <v>47</v>
      </c>
      <c r="M122" s="187">
        <v>1</v>
      </c>
      <c r="T122" s="187">
        <v>0.5</v>
      </c>
      <c r="AA122" s="187">
        <v>0.5</v>
      </c>
      <c r="AH122" s="187">
        <v>0.5</v>
      </c>
      <c r="AN122" s="10"/>
      <c r="AO122" s="10"/>
      <c r="AP122" s="10"/>
      <c r="AQ122" s="10"/>
      <c r="AR122" s="9"/>
      <c r="AS122" s="9"/>
      <c r="AT122" s="1"/>
      <c r="AU122" s="9"/>
      <c r="AV122" s="9"/>
      <c r="AW122" s="9"/>
      <c r="AX122" s="9"/>
      <c r="AY122" s="10"/>
      <c r="AZ122" s="10"/>
      <c r="BA122" s="10"/>
      <c r="BB122" s="10"/>
      <c r="BC122" s="10"/>
      <c r="BD122" s="10"/>
      <c r="BE122" s="10"/>
      <c r="BF122" s="10"/>
      <c r="BG122" s="10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</row>
    <row r="123" spans="1:89" ht="15.75">
      <c r="A123">
        <v>106</v>
      </c>
      <c r="C123" s="157" t="s">
        <v>146</v>
      </c>
      <c r="D123"/>
      <c r="E123" s="81">
        <v>1</v>
      </c>
      <c r="F123" s="51" t="s">
        <v>45</v>
      </c>
      <c r="I123" s="187">
        <v>1</v>
      </c>
      <c r="M123" s="187">
        <v>1</v>
      </c>
      <c r="T123" s="187">
        <v>0.5</v>
      </c>
      <c r="W123" s="187">
        <v>1</v>
      </c>
      <c r="AA123" s="187">
        <v>0.5</v>
      </c>
      <c r="AH123" s="189">
        <v>1</v>
      </c>
      <c r="AN123" s="10"/>
      <c r="AO123" s="10"/>
      <c r="AP123" s="10"/>
      <c r="AQ123" s="10"/>
      <c r="AR123" s="9"/>
      <c r="AS123" s="9"/>
      <c r="AT123" s="1"/>
      <c r="AU123" s="9"/>
      <c r="AV123" s="9"/>
      <c r="AW123" s="9"/>
      <c r="AX123" s="9"/>
      <c r="AY123" s="10"/>
      <c r="AZ123" s="10"/>
      <c r="BA123" s="10"/>
      <c r="BB123" s="10"/>
      <c r="BC123" s="10"/>
      <c r="BD123" s="10"/>
      <c r="BE123" s="10"/>
      <c r="BF123" s="10"/>
      <c r="BG123" s="10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</row>
    <row r="124" spans="1:89" ht="15.75">
      <c r="A124">
        <v>107</v>
      </c>
      <c r="C124" s="39" t="s">
        <v>147</v>
      </c>
      <c r="D124"/>
      <c r="E124" s="81">
        <v>1</v>
      </c>
      <c r="F124" s="51" t="s">
        <v>47</v>
      </c>
      <c r="M124" s="187">
        <v>1</v>
      </c>
      <c r="T124" s="187">
        <v>0.5</v>
      </c>
      <c r="AA124" s="187">
        <v>0.5</v>
      </c>
      <c r="AH124" s="187">
        <v>1</v>
      </c>
      <c r="AN124" s="10"/>
      <c r="AO124" s="10"/>
      <c r="AP124" s="10"/>
      <c r="AQ124" s="10"/>
      <c r="AR124" s="9"/>
      <c r="AS124" s="9"/>
      <c r="AT124" s="1"/>
      <c r="AU124" s="9"/>
      <c r="AV124" s="9"/>
      <c r="AW124" s="9"/>
      <c r="AX124" s="9"/>
      <c r="AY124" s="10"/>
      <c r="AZ124" s="10"/>
      <c r="BA124" s="10"/>
      <c r="BB124" s="10"/>
      <c r="BC124" s="10"/>
      <c r="BD124" s="10"/>
      <c r="BE124" s="10"/>
      <c r="BF124" s="10"/>
      <c r="BG124" s="10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</row>
    <row r="125" spans="1:89" ht="15.75">
      <c r="A125">
        <v>108</v>
      </c>
      <c r="C125" s="39" t="s">
        <v>148</v>
      </c>
      <c r="D125"/>
      <c r="E125" s="81">
        <v>1</v>
      </c>
      <c r="F125" s="51" t="s">
        <v>47</v>
      </c>
      <c r="M125" s="189">
        <v>1</v>
      </c>
      <c r="P125" s="187">
        <v>1</v>
      </c>
      <c r="T125" s="189">
        <v>1</v>
      </c>
      <c r="W125" s="187">
        <v>0.5</v>
      </c>
      <c r="AC125" s="187">
        <v>1</v>
      </c>
      <c r="AH125" s="189">
        <v>1</v>
      </c>
      <c r="AN125" s="10"/>
      <c r="AO125" s="10"/>
      <c r="AP125" s="10"/>
      <c r="AQ125" s="10"/>
      <c r="AR125" s="9"/>
      <c r="AS125" s="10"/>
      <c r="AT125" s="1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</row>
    <row r="126" spans="1:89" ht="15.75">
      <c r="A126">
        <v>109</v>
      </c>
      <c r="C126" s="39" t="s">
        <v>149</v>
      </c>
      <c r="D126">
        <v>1</v>
      </c>
      <c r="E126" s="81">
        <v>1</v>
      </c>
      <c r="F126" s="51" t="s">
        <v>45</v>
      </c>
      <c r="M126" s="189">
        <v>1</v>
      </c>
      <c r="T126" s="189">
        <v>0.5</v>
      </c>
      <c r="AA126" s="187">
        <v>0.5</v>
      </c>
      <c r="AH126" s="189">
        <v>0.5</v>
      </c>
      <c r="AN126" s="10"/>
      <c r="AO126" s="10"/>
      <c r="AP126" s="10"/>
      <c r="AQ126" s="10"/>
      <c r="AR126" s="9"/>
      <c r="AS126" s="10"/>
      <c r="AT126" s="1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</row>
    <row r="127" spans="1:89" ht="15.75">
      <c r="A127">
        <v>110</v>
      </c>
      <c r="C127" s="39" t="s">
        <v>150</v>
      </c>
      <c r="D127"/>
      <c r="E127" s="81">
        <v>1</v>
      </c>
      <c r="F127" s="51" t="s">
        <v>47</v>
      </c>
      <c r="M127" s="187">
        <v>1</v>
      </c>
      <c r="AA127" s="187">
        <v>1</v>
      </c>
      <c r="AN127" s="10"/>
      <c r="AO127" s="10"/>
      <c r="AP127" s="10"/>
      <c r="AQ127" s="10"/>
      <c r="AR127" s="9"/>
      <c r="AS127" s="10"/>
      <c r="AT127" s="1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</row>
    <row r="128" spans="1:89" ht="15.75">
      <c r="A128">
        <v>111</v>
      </c>
      <c r="C128" s="39" t="s">
        <v>151</v>
      </c>
      <c r="D128"/>
      <c r="E128" s="81">
        <v>1</v>
      </c>
      <c r="F128" s="51" t="s">
        <v>47</v>
      </c>
      <c r="M128" s="187">
        <v>1</v>
      </c>
      <c r="AA128" s="187">
        <v>1</v>
      </c>
      <c r="AN128" s="10"/>
      <c r="AO128" s="10"/>
      <c r="AP128" s="10"/>
      <c r="AQ128" s="10"/>
      <c r="AR128" s="9"/>
      <c r="AS128" s="10"/>
      <c r="AT128" s="1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</row>
    <row r="129" spans="1:119" ht="15.75">
      <c r="A129">
        <v>112</v>
      </c>
      <c r="C129" s="57" t="s">
        <v>152</v>
      </c>
      <c r="D129"/>
      <c r="E129" s="81">
        <v>1</v>
      </c>
      <c r="F129" s="51" t="s">
        <v>47</v>
      </c>
      <c r="M129" s="189">
        <v>1</v>
      </c>
      <c r="T129" s="187">
        <v>0.5</v>
      </c>
      <c r="AA129" s="187">
        <v>1</v>
      </c>
      <c r="AH129" s="189">
        <v>1</v>
      </c>
      <c r="AN129" s="10"/>
      <c r="AO129" s="10"/>
      <c r="AP129" s="10"/>
      <c r="AQ129" s="10"/>
      <c r="AR129" s="53"/>
      <c r="AS129" s="53"/>
      <c r="AT129" s="1"/>
      <c r="AU129" s="53"/>
      <c r="AV129" s="53"/>
      <c r="AW129" s="53"/>
      <c r="AX129" s="53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</row>
    <row r="130" spans="3:119" ht="15.75">
      <c r="C130" s="39" t="s">
        <v>174</v>
      </c>
      <c r="D130">
        <v>0</v>
      </c>
      <c r="E130" s="81">
        <v>1</v>
      </c>
      <c r="F130" s="51" t="s">
        <v>47</v>
      </c>
      <c r="I130" s="189">
        <v>1</v>
      </c>
      <c r="M130" s="189">
        <v>1</v>
      </c>
      <c r="P130" s="189">
        <v>1</v>
      </c>
      <c r="T130" s="189">
        <v>1</v>
      </c>
      <c r="W130" s="189">
        <v>1</v>
      </c>
      <c r="AA130" s="189">
        <v>1</v>
      </c>
      <c r="AH130" s="189">
        <v>1</v>
      </c>
      <c r="AN130" s="10"/>
      <c r="AO130" s="10"/>
      <c r="AP130" s="10"/>
      <c r="AQ130" s="10"/>
      <c r="AR130" s="53"/>
      <c r="AS130" s="53"/>
      <c r="AT130" s="1"/>
      <c r="AU130" s="53"/>
      <c r="AV130" s="53"/>
      <c r="AW130" s="53"/>
      <c r="AX130" s="53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</row>
    <row r="131" spans="1:119" ht="15.75">
      <c r="A131">
        <v>113</v>
      </c>
      <c r="C131" s="39" t="s">
        <v>174</v>
      </c>
      <c r="D131">
        <v>1</v>
      </c>
      <c r="E131" s="81">
        <v>1</v>
      </c>
      <c r="F131" s="51" t="s">
        <v>256</v>
      </c>
      <c r="G131" s="86"/>
      <c r="H131" s="86"/>
      <c r="I131" s="190">
        <v>1</v>
      </c>
      <c r="J131" s="86"/>
      <c r="K131" s="86"/>
      <c r="L131" s="86"/>
      <c r="M131" s="190">
        <v>1</v>
      </c>
      <c r="N131" s="86"/>
      <c r="O131" s="86"/>
      <c r="P131" s="190">
        <v>1</v>
      </c>
      <c r="Q131" s="86"/>
      <c r="R131" s="86"/>
      <c r="S131" s="86"/>
      <c r="T131" s="190">
        <v>1</v>
      </c>
      <c r="U131" s="86"/>
      <c r="V131" s="86"/>
      <c r="W131" s="190">
        <v>1</v>
      </c>
      <c r="X131" s="86"/>
      <c r="Y131" s="86"/>
      <c r="Z131" s="86"/>
      <c r="AA131" s="190">
        <v>1</v>
      </c>
      <c r="AB131" s="86"/>
      <c r="AC131" s="86"/>
      <c r="AD131" s="86"/>
      <c r="AE131" s="86"/>
      <c r="AF131" s="86"/>
      <c r="AG131" s="86"/>
      <c r="AH131" s="190">
        <v>1</v>
      </c>
      <c r="AI131" s="86"/>
      <c r="AJ131" s="86"/>
      <c r="AK131" s="86"/>
      <c r="AL131" s="86"/>
      <c r="AM131" s="86"/>
      <c r="AN131" s="10"/>
      <c r="AO131" s="10"/>
      <c r="AP131" s="10"/>
      <c r="AQ131" s="10"/>
      <c r="AR131" s="86"/>
      <c r="AS131" s="86"/>
      <c r="AT131" s="86"/>
      <c r="AU131" s="86"/>
      <c r="AV131" s="86"/>
      <c r="AW131" s="86"/>
      <c r="AX131" s="86"/>
      <c r="AY131" s="86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</row>
    <row r="132" spans="1:119" ht="15.75">
      <c r="A132">
        <v>114</v>
      </c>
      <c r="C132" s="57" t="s">
        <v>64</v>
      </c>
      <c r="D132">
        <v>0</v>
      </c>
      <c r="E132" s="81">
        <v>1</v>
      </c>
      <c r="F132" s="51" t="s">
        <v>45</v>
      </c>
      <c r="M132" s="188">
        <v>1</v>
      </c>
      <c r="R132" s="86"/>
      <c r="T132" s="187">
        <v>0.5</v>
      </c>
      <c r="AA132" s="187">
        <v>0.5</v>
      </c>
      <c r="AH132" s="187">
        <v>0.5</v>
      </c>
      <c r="AN132" s="10"/>
      <c r="AO132" s="10"/>
      <c r="AP132" s="10"/>
      <c r="AQ132" s="10"/>
      <c r="CG132" s="10"/>
      <c r="CH132" s="10"/>
      <c r="CI132" s="10"/>
      <c r="CJ132" s="10"/>
      <c r="CK132" s="10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</row>
    <row r="133" spans="1:119" ht="15.75">
      <c r="A133">
        <v>115</v>
      </c>
      <c r="C133" s="39" t="s">
        <v>197</v>
      </c>
      <c r="E133" s="81">
        <v>1</v>
      </c>
      <c r="F133" s="51" t="s">
        <v>46</v>
      </c>
      <c r="G133" s="33"/>
      <c r="H133" s="33"/>
      <c r="I133" s="33"/>
      <c r="J133" s="33"/>
      <c r="K133" s="33"/>
      <c r="L133" s="33"/>
      <c r="M133" s="190">
        <v>1</v>
      </c>
      <c r="N133" s="33"/>
      <c r="O133" s="33"/>
      <c r="P133" s="33"/>
      <c r="Q133" s="33"/>
      <c r="R133" s="86"/>
      <c r="S133" s="33"/>
      <c r="T133" s="188">
        <v>0.5</v>
      </c>
      <c r="U133" s="33"/>
      <c r="V133" s="33"/>
      <c r="W133" s="33"/>
      <c r="X133" s="33"/>
      <c r="Y133" s="33"/>
      <c r="Z133" s="33"/>
      <c r="AA133" s="188">
        <v>1</v>
      </c>
      <c r="AB133" s="33"/>
      <c r="AC133" s="33"/>
      <c r="AD133" s="33"/>
      <c r="AE133" s="33"/>
      <c r="AF133" s="33"/>
      <c r="AG133" s="33"/>
      <c r="AH133" s="188">
        <v>1</v>
      </c>
      <c r="AI133" s="33"/>
      <c r="AJ133" s="33"/>
      <c r="AK133" s="33"/>
      <c r="AL133" s="33"/>
      <c r="AM133" s="33"/>
      <c r="AN133" s="10"/>
      <c r="AO133" s="10"/>
      <c r="AP133" s="10"/>
      <c r="AQ133" s="10"/>
      <c r="AR133" s="33"/>
      <c r="AS133" s="53"/>
      <c r="AT133" s="1"/>
      <c r="AU133" s="53"/>
      <c r="AV133" s="53"/>
      <c r="AW133" s="53"/>
      <c r="AX133" s="53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</row>
    <row r="134" spans="1:119" ht="15.75">
      <c r="A134">
        <v>116</v>
      </c>
      <c r="C134" s="39" t="s">
        <v>206</v>
      </c>
      <c r="E134" s="81">
        <v>1</v>
      </c>
      <c r="F134" s="51" t="s">
        <v>47</v>
      </c>
      <c r="M134" s="189">
        <v>1</v>
      </c>
      <c r="R134" s="86"/>
      <c r="AA134" s="189">
        <v>1</v>
      </c>
      <c r="AH134" s="189">
        <v>1</v>
      </c>
      <c r="AN134" s="10"/>
      <c r="AO134" s="10"/>
      <c r="AP134" s="10"/>
      <c r="AQ134" s="10"/>
      <c r="AR134" s="53"/>
      <c r="AS134" s="53"/>
      <c r="AT134" s="1"/>
      <c r="AU134" s="53"/>
      <c r="AV134" s="53"/>
      <c r="AW134" s="53"/>
      <c r="AX134" s="53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</row>
    <row r="135" spans="1:119" ht="15.75">
      <c r="A135">
        <v>117</v>
      </c>
      <c r="C135" s="39" t="s">
        <v>41</v>
      </c>
      <c r="D135"/>
      <c r="E135" s="81">
        <v>1</v>
      </c>
      <c r="F135" s="51" t="s">
        <v>46</v>
      </c>
      <c r="M135" s="189">
        <v>1</v>
      </c>
      <c r="R135" s="86"/>
      <c r="T135" s="189">
        <v>1</v>
      </c>
      <c r="AA135" s="189">
        <v>1</v>
      </c>
      <c r="AH135" s="189">
        <v>1</v>
      </c>
      <c r="AN135" s="10"/>
      <c r="AO135" s="10"/>
      <c r="AP135" s="10"/>
      <c r="AQ135" s="10"/>
      <c r="AR135" s="53"/>
      <c r="AS135" s="53"/>
      <c r="AT135" s="1"/>
      <c r="AU135" s="53"/>
      <c r="AV135" s="53"/>
      <c r="AW135" s="53"/>
      <c r="AX135" s="53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</row>
    <row r="136" spans="1:119" ht="15.75">
      <c r="A136">
        <v>118</v>
      </c>
      <c r="C136" s="39" t="s">
        <v>41</v>
      </c>
      <c r="D136"/>
      <c r="E136" s="81">
        <v>1</v>
      </c>
      <c r="F136" s="51" t="s">
        <v>46</v>
      </c>
      <c r="M136" s="189">
        <v>1</v>
      </c>
      <c r="R136" s="86"/>
      <c r="T136" s="189">
        <v>1</v>
      </c>
      <c r="AA136" s="189">
        <v>1</v>
      </c>
      <c r="AH136" s="187">
        <v>1</v>
      </c>
      <c r="AN136" s="10"/>
      <c r="AO136" s="10"/>
      <c r="AP136" s="10"/>
      <c r="AQ136" s="10"/>
      <c r="AR136" s="53"/>
      <c r="AS136" s="53"/>
      <c r="AT136" s="1"/>
      <c r="AU136" s="53"/>
      <c r="AV136" s="53"/>
      <c r="AW136" s="53"/>
      <c r="AX136" s="53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</row>
    <row r="137" spans="1:119" ht="15.75">
      <c r="A137">
        <v>119</v>
      </c>
      <c r="C137" s="39" t="s">
        <v>154</v>
      </c>
      <c r="D137"/>
      <c r="E137" s="81">
        <v>1</v>
      </c>
      <c r="F137" s="51"/>
      <c r="G137" s="187">
        <v>0</v>
      </c>
      <c r="H137" s="83"/>
      <c r="I137" s="83"/>
      <c r="J137" s="83"/>
      <c r="K137" s="83"/>
      <c r="L137" s="187">
        <v>1</v>
      </c>
      <c r="M137" s="83"/>
      <c r="N137" s="83"/>
      <c r="O137" s="83"/>
      <c r="P137" s="83"/>
      <c r="Q137" s="83"/>
      <c r="R137" s="86"/>
      <c r="S137" s="187">
        <v>0</v>
      </c>
      <c r="T137" s="83"/>
      <c r="U137" s="83"/>
      <c r="V137" s="83"/>
      <c r="W137" s="83"/>
      <c r="X137" s="83"/>
      <c r="Y137" s="83"/>
      <c r="Z137" s="187">
        <v>0</v>
      </c>
      <c r="AA137" s="83"/>
      <c r="AB137" s="83"/>
      <c r="AC137" s="83"/>
      <c r="AD137" s="83"/>
      <c r="AE137" s="83"/>
      <c r="AF137" s="83"/>
      <c r="AG137" s="83"/>
      <c r="AH137" s="83"/>
      <c r="AI137" s="187">
        <v>1</v>
      </c>
      <c r="AJ137" s="83"/>
      <c r="AK137" s="83"/>
      <c r="AL137" s="83"/>
      <c r="AM137" s="83"/>
      <c r="AN137" s="10"/>
      <c r="AO137" s="10"/>
      <c r="AP137" s="10"/>
      <c r="AQ137" s="10"/>
      <c r="AR137" s="53"/>
      <c r="AS137" s="53"/>
      <c r="AT137" s="10"/>
      <c r="AU137" s="53"/>
      <c r="AV137" s="53"/>
      <c r="AW137" s="53"/>
      <c r="AX137" s="53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</row>
    <row r="138" spans="1:119" ht="15.75">
      <c r="A138">
        <v>120</v>
      </c>
      <c r="C138" s="40"/>
      <c r="D138" s="70"/>
      <c r="E138" s="20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86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10"/>
      <c r="AO138" s="10"/>
      <c r="AP138" s="10"/>
      <c r="AQ138" s="10"/>
      <c r="AR138" s="53"/>
      <c r="AS138" s="53"/>
      <c r="AT138" s="10"/>
      <c r="AU138" s="53"/>
      <c r="AV138" s="53"/>
      <c r="AW138" s="53"/>
      <c r="AX138" s="53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</row>
    <row r="139" spans="1:119" ht="15.75">
      <c r="A139">
        <v>121</v>
      </c>
      <c r="C139" s="10"/>
      <c r="D139" s="38"/>
      <c r="E139" s="38"/>
      <c r="F139" s="50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0"/>
      <c r="AO139" s="10"/>
      <c r="AP139" s="10"/>
      <c r="AQ139" s="10"/>
      <c r="AR139" s="9"/>
      <c r="AS139" s="9"/>
      <c r="AT139" s="10"/>
      <c r="AU139" s="10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</row>
    <row r="140" spans="1:89" ht="15.75">
      <c r="A140">
        <v>122</v>
      </c>
      <c r="C140" s="10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0"/>
      <c r="AO140" s="10"/>
      <c r="AP140" s="10"/>
      <c r="AQ140" s="10"/>
      <c r="AR140" s="9"/>
      <c r="AS140" s="9"/>
      <c r="AT140" s="10"/>
      <c r="AU140" s="10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8">
      <c r="A141">
        <v>123</v>
      </c>
      <c r="B141" s="56">
        <v>7</v>
      </c>
      <c r="C141" s="54" t="s">
        <v>12</v>
      </c>
      <c r="D141" s="67"/>
      <c r="E141" s="64" t="s">
        <v>1</v>
      </c>
      <c r="F141" s="51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10"/>
      <c r="AO141" s="10"/>
      <c r="AP141" s="10"/>
      <c r="AQ141" s="10"/>
      <c r="AR141" s="9"/>
      <c r="AS141" s="9"/>
      <c r="AT141" s="10"/>
      <c r="AU141" s="10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8">
      <c r="A142">
        <v>124</v>
      </c>
      <c r="C142" s="88">
        <f>'RESUM MENSUAL PAPER'!F11</f>
        <v>5357</v>
      </c>
      <c r="D142" s="67"/>
      <c r="E142" s="64"/>
      <c r="F142" s="51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0"/>
      <c r="AO142" s="10"/>
      <c r="AP142" s="10"/>
      <c r="AQ142" s="10"/>
      <c r="AR142" s="9"/>
      <c r="AS142" s="9"/>
      <c r="AT142" s="10"/>
      <c r="AU142" s="10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130" ht="15.75">
      <c r="A143">
        <v>125</v>
      </c>
      <c r="C143" s="19" t="s">
        <v>8</v>
      </c>
      <c r="D143" s="66"/>
      <c r="E143" s="64" t="s">
        <v>1</v>
      </c>
      <c r="F143" s="51"/>
      <c r="G143" s="10">
        <f aca="true" t="shared" si="3" ref="G143:AL143">G7</f>
        <v>1</v>
      </c>
      <c r="H143" s="10">
        <f t="shared" si="3"/>
        <v>2</v>
      </c>
      <c r="I143" s="10">
        <f t="shared" si="3"/>
        <v>3</v>
      </c>
      <c r="J143" s="10">
        <f t="shared" si="3"/>
        <v>4</v>
      </c>
      <c r="K143" s="10">
        <f t="shared" si="3"/>
        <v>5</v>
      </c>
      <c r="L143" s="10">
        <f t="shared" si="3"/>
        <v>6</v>
      </c>
      <c r="M143" s="10">
        <f t="shared" si="3"/>
        <v>7</v>
      </c>
      <c r="N143" s="10">
        <f t="shared" si="3"/>
        <v>8</v>
      </c>
      <c r="O143" s="10">
        <f t="shared" si="3"/>
        <v>9</v>
      </c>
      <c r="P143" s="10">
        <f t="shared" si="3"/>
        <v>10</v>
      </c>
      <c r="Q143" s="10">
        <f t="shared" si="3"/>
        <v>11</v>
      </c>
      <c r="R143" s="10">
        <f t="shared" si="3"/>
        <v>12</v>
      </c>
      <c r="S143" s="10">
        <f t="shared" si="3"/>
        <v>13</v>
      </c>
      <c r="T143" s="10">
        <f t="shared" si="3"/>
        <v>14</v>
      </c>
      <c r="U143" s="10">
        <f t="shared" si="3"/>
        <v>15</v>
      </c>
      <c r="V143" s="10">
        <f t="shared" si="3"/>
        <v>16</v>
      </c>
      <c r="W143" s="10">
        <f t="shared" si="3"/>
        <v>17</v>
      </c>
      <c r="X143" s="10">
        <f t="shared" si="3"/>
        <v>18</v>
      </c>
      <c r="Y143" s="10">
        <f t="shared" si="3"/>
        <v>19</v>
      </c>
      <c r="Z143" s="10">
        <f t="shared" si="3"/>
        <v>20</v>
      </c>
      <c r="AA143" s="10">
        <f t="shared" si="3"/>
        <v>21</v>
      </c>
      <c r="AB143" s="10">
        <f t="shared" si="3"/>
        <v>22</v>
      </c>
      <c r="AC143" s="10">
        <f t="shared" si="3"/>
        <v>23</v>
      </c>
      <c r="AD143" s="10">
        <f t="shared" si="3"/>
        <v>24</v>
      </c>
      <c r="AE143" s="10">
        <f t="shared" si="3"/>
        <v>25</v>
      </c>
      <c r="AF143" s="10">
        <f t="shared" si="3"/>
        <v>26</v>
      </c>
      <c r="AG143" s="10">
        <f t="shared" si="3"/>
        <v>27</v>
      </c>
      <c r="AH143" s="10">
        <f t="shared" si="3"/>
        <v>28</v>
      </c>
      <c r="AI143" s="10">
        <f t="shared" si="3"/>
        <v>29</v>
      </c>
      <c r="AJ143" s="10">
        <f t="shared" si="3"/>
        <v>30</v>
      </c>
      <c r="AK143" s="10">
        <f t="shared" si="3"/>
        <v>0</v>
      </c>
      <c r="AL143" s="10">
        <f t="shared" si="3"/>
        <v>0</v>
      </c>
      <c r="AM143" s="10">
        <f>AM7</f>
        <v>0</v>
      </c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</row>
    <row r="144" spans="1:63" ht="15.75">
      <c r="A144">
        <v>126</v>
      </c>
      <c r="C144" s="39" t="s">
        <v>588</v>
      </c>
      <c r="D144"/>
      <c r="E144" s="20">
        <v>1</v>
      </c>
      <c r="F144" s="51" t="s">
        <v>43</v>
      </c>
      <c r="H144" s="189">
        <v>1</v>
      </c>
      <c r="O144" s="187">
        <v>1</v>
      </c>
      <c r="V144" s="187">
        <v>1</v>
      </c>
      <c r="AC144" s="187">
        <v>1</v>
      </c>
      <c r="AJ144" s="187">
        <v>1</v>
      </c>
      <c r="AN144" s="10"/>
      <c r="AO144" s="10"/>
      <c r="AP144" s="10"/>
      <c r="AQ144" s="10"/>
      <c r="AR144" s="10"/>
      <c r="AS144" s="10"/>
      <c r="AT144" s="10"/>
      <c r="AU144" s="10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5.75">
      <c r="A145">
        <v>127</v>
      </c>
      <c r="C145" s="39" t="s">
        <v>589</v>
      </c>
      <c r="D145"/>
      <c r="E145" s="64">
        <v>1</v>
      </c>
      <c r="F145" s="51" t="s">
        <v>43</v>
      </c>
      <c r="H145" s="187">
        <v>0.5</v>
      </c>
      <c r="O145" s="187">
        <v>0.5</v>
      </c>
      <c r="V145" s="187">
        <v>0.5</v>
      </c>
      <c r="AC145" s="187">
        <v>0.5</v>
      </c>
      <c r="AJ145" s="187">
        <v>1</v>
      </c>
      <c r="AN145" s="10"/>
      <c r="AO145" s="10"/>
      <c r="AP145" s="10"/>
      <c r="AQ145" s="10"/>
      <c r="AR145" s="10"/>
      <c r="AS145" s="10"/>
      <c r="AT145" s="10"/>
      <c r="AU145" s="10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5.75">
      <c r="A146">
        <v>128</v>
      </c>
      <c r="C146" s="57" t="s">
        <v>590</v>
      </c>
      <c r="D146">
        <v>0</v>
      </c>
      <c r="E146" s="64">
        <v>1</v>
      </c>
      <c r="F146" s="51" t="s">
        <v>43</v>
      </c>
      <c r="H146" s="189">
        <v>1</v>
      </c>
      <c r="O146" s="189">
        <v>1</v>
      </c>
      <c r="V146" s="187">
        <v>1</v>
      </c>
      <c r="AC146" s="187">
        <v>1</v>
      </c>
      <c r="AJ146" s="187">
        <v>0.5</v>
      </c>
      <c r="AN146" s="10"/>
      <c r="AO146" s="10"/>
      <c r="AP146" s="10"/>
      <c r="AQ146" s="10"/>
      <c r="AR146" s="10"/>
      <c r="AS146" s="10"/>
      <c r="AT146" s="10"/>
      <c r="AU146" s="10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5.75">
      <c r="A147">
        <v>129</v>
      </c>
      <c r="C147" s="158" t="s">
        <v>591</v>
      </c>
      <c r="D147">
        <v>1</v>
      </c>
      <c r="E147" s="64">
        <v>1</v>
      </c>
      <c r="F147" s="51" t="s">
        <v>42</v>
      </c>
      <c r="H147" s="187">
        <v>0.5</v>
      </c>
      <c r="O147" s="189">
        <v>1</v>
      </c>
      <c r="V147" s="187">
        <v>1</v>
      </c>
      <c r="AC147" s="189">
        <v>1</v>
      </c>
      <c r="AJ147" s="187">
        <v>1</v>
      </c>
      <c r="AN147" s="10"/>
      <c r="AO147" s="10"/>
      <c r="AP147" s="10"/>
      <c r="AQ147" s="10"/>
      <c r="AR147" s="10"/>
      <c r="AS147" s="10"/>
      <c r="AT147" s="10"/>
      <c r="AU147" s="10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5.75">
      <c r="A148">
        <v>130</v>
      </c>
      <c r="C148" s="39" t="s">
        <v>592</v>
      </c>
      <c r="D148">
        <v>1</v>
      </c>
      <c r="E148" s="64">
        <v>1</v>
      </c>
      <c r="F148" s="51" t="s">
        <v>45</v>
      </c>
      <c r="H148" s="187">
        <v>0.5</v>
      </c>
      <c r="O148" s="187">
        <v>0.5</v>
      </c>
      <c r="V148" s="187">
        <v>0.5</v>
      </c>
      <c r="AC148" s="187">
        <v>1</v>
      </c>
      <c r="AJ148" s="187">
        <v>1</v>
      </c>
      <c r="AN148" s="10"/>
      <c r="AO148" s="10"/>
      <c r="AP148" s="10"/>
      <c r="AQ148" s="10"/>
      <c r="AR148" s="10"/>
      <c r="AS148" s="10"/>
      <c r="AT148" s="10"/>
      <c r="AU148" s="10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5.75">
      <c r="A149">
        <v>131</v>
      </c>
      <c r="C149" s="39" t="s">
        <v>77</v>
      </c>
      <c r="D149"/>
      <c r="E149" s="64">
        <v>1</v>
      </c>
      <c r="F149" s="51" t="s">
        <v>43</v>
      </c>
      <c r="H149" s="187">
        <v>1</v>
      </c>
      <c r="O149" s="189">
        <v>1</v>
      </c>
      <c r="V149" s="187">
        <v>1</v>
      </c>
      <c r="AC149" s="187">
        <v>0.5</v>
      </c>
      <c r="AJ149" s="187">
        <v>1</v>
      </c>
      <c r="AN149" s="10"/>
      <c r="AO149" s="10"/>
      <c r="AP149" s="10"/>
      <c r="AQ149" s="10"/>
      <c r="AR149" s="10"/>
      <c r="AS149" s="10"/>
      <c r="AT149" s="10"/>
      <c r="AU149" s="10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5.75">
      <c r="A150">
        <v>132</v>
      </c>
      <c r="C150" s="39" t="s">
        <v>593</v>
      </c>
      <c r="D150"/>
      <c r="E150" s="64">
        <v>1</v>
      </c>
      <c r="F150" s="51" t="s">
        <v>43</v>
      </c>
      <c r="H150" s="187">
        <v>1</v>
      </c>
      <c r="O150" s="187">
        <v>0.5</v>
      </c>
      <c r="V150" s="187">
        <v>1</v>
      </c>
      <c r="AC150" s="187">
        <v>1</v>
      </c>
      <c r="AJ150" s="187">
        <v>1</v>
      </c>
      <c r="AN150" s="10"/>
      <c r="AO150" s="10"/>
      <c r="AP150" s="10"/>
      <c r="AQ150" s="10"/>
      <c r="AR150" s="10"/>
      <c r="AS150" s="10"/>
      <c r="AT150" s="10"/>
      <c r="AU150" s="10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5.75">
      <c r="A151">
        <v>133</v>
      </c>
      <c r="C151" s="39" t="s">
        <v>594</v>
      </c>
      <c r="D151"/>
      <c r="E151" s="64">
        <v>1</v>
      </c>
      <c r="F151" s="51" t="s">
        <v>45</v>
      </c>
      <c r="H151" s="187">
        <v>0.5</v>
      </c>
      <c r="O151" s="187">
        <v>1</v>
      </c>
      <c r="V151" s="187">
        <v>1</v>
      </c>
      <c r="AC151" s="187">
        <v>1</v>
      </c>
      <c r="AJ151" s="187">
        <v>0.5</v>
      </c>
      <c r="AN151" s="10"/>
      <c r="AO151" s="10"/>
      <c r="AP151" s="10"/>
      <c r="AQ151" s="10"/>
      <c r="AR151" s="10"/>
      <c r="AS151" s="10"/>
      <c r="AT151" s="10"/>
      <c r="AU151" s="10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5.75">
      <c r="A152">
        <v>134</v>
      </c>
      <c r="C152" s="39" t="s">
        <v>457</v>
      </c>
      <c r="D152"/>
      <c r="E152" s="20">
        <v>1</v>
      </c>
      <c r="F152" s="51" t="s">
        <v>45</v>
      </c>
      <c r="H152" s="187">
        <v>0.5</v>
      </c>
      <c r="O152" s="187">
        <v>1</v>
      </c>
      <c r="V152" s="187">
        <v>0.5</v>
      </c>
      <c r="AC152" s="187">
        <v>1</v>
      </c>
      <c r="AJ152" s="187">
        <v>1</v>
      </c>
      <c r="AN152" s="10"/>
      <c r="AO152" s="10"/>
      <c r="AP152" s="10"/>
      <c r="AQ152" s="10"/>
      <c r="AR152" s="10"/>
      <c r="AS152" s="10"/>
      <c r="AT152" s="10"/>
      <c r="AU152" s="10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5.75">
      <c r="A153">
        <v>135</v>
      </c>
      <c r="C153" s="40"/>
      <c r="D153" s="70"/>
      <c r="E153" s="64"/>
      <c r="F153" s="51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89" ht="15.75">
      <c r="A154">
        <v>136</v>
      </c>
      <c r="C154" s="10"/>
      <c r="D154" s="38" t="s">
        <v>1</v>
      </c>
      <c r="E154" s="38" t="s">
        <v>1</v>
      </c>
      <c r="F154" s="38" t="s">
        <v>1</v>
      </c>
      <c r="G154" s="38" t="s">
        <v>1</v>
      </c>
      <c r="H154" s="38" t="s">
        <v>1</v>
      </c>
      <c r="I154" s="38" t="s">
        <v>1</v>
      </c>
      <c r="J154" s="38" t="s">
        <v>1</v>
      </c>
      <c r="K154" s="38" t="s">
        <v>1</v>
      </c>
      <c r="L154" s="38" t="s">
        <v>1</v>
      </c>
      <c r="M154" s="38" t="s">
        <v>1</v>
      </c>
      <c r="N154" s="38" t="s">
        <v>1</v>
      </c>
      <c r="O154" s="38" t="s">
        <v>1</v>
      </c>
      <c r="P154" s="38" t="s">
        <v>1</v>
      </c>
      <c r="Q154" s="38" t="s">
        <v>1</v>
      </c>
      <c r="R154" s="38" t="s">
        <v>1</v>
      </c>
      <c r="S154" s="38" t="s">
        <v>1</v>
      </c>
      <c r="T154" s="38" t="s">
        <v>1</v>
      </c>
      <c r="U154" s="38" t="s">
        <v>1</v>
      </c>
      <c r="V154" s="38" t="s">
        <v>1</v>
      </c>
      <c r="W154" s="38" t="s">
        <v>1</v>
      </c>
      <c r="X154" s="38" t="s">
        <v>1</v>
      </c>
      <c r="Y154" s="38" t="s">
        <v>1</v>
      </c>
      <c r="Z154" s="38" t="s">
        <v>1</v>
      </c>
      <c r="AA154" s="38" t="s">
        <v>1</v>
      </c>
      <c r="AB154" s="38" t="s">
        <v>1</v>
      </c>
      <c r="AC154" s="38" t="s">
        <v>1</v>
      </c>
      <c r="AD154" s="38" t="s">
        <v>1</v>
      </c>
      <c r="AE154" s="38" t="s">
        <v>1</v>
      </c>
      <c r="AF154" s="38" t="s">
        <v>1</v>
      </c>
      <c r="AG154" s="38" t="s">
        <v>1</v>
      </c>
      <c r="AH154" s="38" t="s">
        <v>1</v>
      </c>
      <c r="AI154" s="38" t="s">
        <v>1</v>
      </c>
      <c r="AJ154" s="38" t="s">
        <v>1</v>
      </c>
      <c r="AK154" s="38" t="s">
        <v>1</v>
      </c>
      <c r="AL154" s="38" t="s">
        <v>1</v>
      </c>
      <c r="AM154" s="38" t="s">
        <v>1</v>
      </c>
      <c r="AN154" s="10"/>
      <c r="AO154" s="10"/>
      <c r="AP154" s="10"/>
      <c r="AQ154" s="10"/>
      <c r="AR154" s="9"/>
      <c r="AS154" s="9"/>
      <c r="AT154" s="10"/>
      <c r="AU154" s="10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8">
      <c r="A155">
        <v>137</v>
      </c>
      <c r="B155" s="56">
        <v>10</v>
      </c>
      <c r="C155" s="168" t="s">
        <v>13</v>
      </c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10"/>
      <c r="AO155" s="10"/>
      <c r="AP155" s="10"/>
      <c r="AQ155" s="10"/>
      <c r="AR155" s="9"/>
      <c r="AS155" s="9"/>
      <c r="AT155" s="10"/>
      <c r="AU155" s="10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8">
      <c r="A156">
        <v>138</v>
      </c>
      <c r="C156" s="167">
        <f>'RESUM MENSUAL PAPER'!F12</f>
        <v>9099</v>
      </c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10"/>
      <c r="AO156" s="10"/>
      <c r="AP156" s="10"/>
      <c r="AQ156" s="10"/>
      <c r="AR156" s="9"/>
      <c r="AS156" s="9"/>
      <c r="AT156" s="10"/>
      <c r="AU156" s="10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.75">
      <c r="A157">
        <v>139</v>
      </c>
      <c r="C157" s="19" t="s">
        <v>8</v>
      </c>
      <c r="D157" s="66"/>
      <c r="E157" s="64" t="s">
        <v>1</v>
      </c>
      <c r="F157" s="51"/>
      <c r="G157" s="10">
        <f aca="true" t="shared" si="4" ref="G157:AL157">G7</f>
        <v>1</v>
      </c>
      <c r="H157" s="10">
        <f t="shared" si="4"/>
        <v>2</v>
      </c>
      <c r="I157" s="10">
        <f t="shared" si="4"/>
        <v>3</v>
      </c>
      <c r="J157" s="10">
        <f t="shared" si="4"/>
        <v>4</v>
      </c>
      <c r="K157" s="10">
        <f t="shared" si="4"/>
        <v>5</v>
      </c>
      <c r="L157" s="10">
        <f t="shared" si="4"/>
        <v>6</v>
      </c>
      <c r="M157" s="10">
        <f t="shared" si="4"/>
        <v>7</v>
      </c>
      <c r="N157" s="10">
        <f t="shared" si="4"/>
        <v>8</v>
      </c>
      <c r="O157" s="10">
        <f t="shared" si="4"/>
        <v>9</v>
      </c>
      <c r="P157" s="10">
        <f t="shared" si="4"/>
        <v>10</v>
      </c>
      <c r="Q157" s="10">
        <f t="shared" si="4"/>
        <v>11</v>
      </c>
      <c r="R157" s="10">
        <f t="shared" si="4"/>
        <v>12</v>
      </c>
      <c r="S157" s="10">
        <f t="shared" si="4"/>
        <v>13</v>
      </c>
      <c r="T157" s="10">
        <f t="shared" si="4"/>
        <v>14</v>
      </c>
      <c r="U157" s="10">
        <f t="shared" si="4"/>
        <v>15</v>
      </c>
      <c r="V157" s="10">
        <f t="shared" si="4"/>
        <v>16</v>
      </c>
      <c r="W157" s="10">
        <f t="shared" si="4"/>
        <v>17</v>
      </c>
      <c r="X157" s="10">
        <f t="shared" si="4"/>
        <v>18</v>
      </c>
      <c r="Y157" s="10">
        <f t="shared" si="4"/>
        <v>19</v>
      </c>
      <c r="Z157" s="10">
        <f t="shared" si="4"/>
        <v>20</v>
      </c>
      <c r="AA157" s="10">
        <f t="shared" si="4"/>
        <v>21</v>
      </c>
      <c r="AB157" s="10">
        <f t="shared" si="4"/>
        <v>22</v>
      </c>
      <c r="AC157" s="10">
        <f t="shared" si="4"/>
        <v>23</v>
      </c>
      <c r="AD157" s="10">
        <f t="shared" si="4"/>
        <v>24</v>
      </c>
      <c r="AE157" s="10">
        <f t="shared" si="4"/>
        <v>25</v>
      </c>
      <c r="AF157" s="10">
        <f t="shared" si="4"/>
        <v>26</v>
      </c>
      <c r="AG157" s="10">
        <f t="shared" si="4"/>
        <v>27</v>
      </c>
      <c r="AH157" s="10">
        <f t="shared" si="4"/>
        <v>28</v>
      </c>
      <c r="AI157" s="10">
        <f t="shared" si="4"/>
        <v>29</v>
      </c>
      <c r="AJ157" s="10">
        <f t="shared" si="4"/>
        <v>30</v>
      </c>
      <c r="AK157" s="10">
        <f t="shared" si="4"/>
        <v>0</v>
      </c>
      <c r="AL157" s="10">
        <f t="shared" si="4"/>
        <v>0</v>
      </c>
      <c r="AM157" s="10">
        <f>AM7</f>
        <v>0</v>
      </c>
      <c r="AN157" s="10"/>
      <c r="AO157" s="10"/>
      <c r="AP157" s="10"/>
      <c r="AQ157" s="10"/>
      <c r="AR157" s="10"/>
      <c r="AS157" s="10"/>
      <c r="AT157" s="163"/>
      <c r="AU157" s="10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64" ht="15.75">
      <c r="A158">
        <v>140</v>
      </c>
      <c r="C158" s="39" t="s">
        <v>595</v>
      </c>
      <c r="D158">
        <v>1</v>
      </c>
      <c r="E158" s="64">
        <v>1</v>
      </c>
      <c r="F158" s="51"/>
      <c r="G158" s="51"/>
      <c r="H158" s="51"/>
      <c r="I158" s="187">
        <v>1</v>
      </c>
      <c r="J158" s="51"/>
      <c r="K158" s="51"/>
      <c r="L158" s="51"/>
      <c r="M158" s="189">
        <v>1</v>
      </c>
      <c r="N158" s="51"/>
      <c r="O158" s="51"/>
      <c r="P158" s="187">
        <v>1</v>
      </c>
      <c r="Q158" s="51"/>
      <c r="R158" s="51"/>
      <c r="S158" s="51"/>
      <c r="T158" s="189">
        <v>1</v>
      </c>
      <c r="U158" s="51"/>
      <c r="V158" s="51"/>
      <c r="W158" s="187">
        <v>0.5</v>
      </c>
      <c r="X158" s="51"/>
      <c r="Y158" s="51"/>
      <c r="Z158" s="51"/>
      <c r="AA158" s="189">
        <v>1</v>
      </c>
      <c r="AB158" s="51"/>
      <c r="AC158" s="51"/>
      <c r="AD158" s="187">
        <v>1</v>
      </c>
      <c r="AE158" s="51"/>
      <c r="AF158" s="51"/>
      <c r="AG158" s="51"/>
      <c r="AH158" s="189">
        <v>1</v>
      </c>
      <c r="AI158" s="51"/>
      <c r="AJ158" s="51"/>
      <c r="AK158" s="51"/>
      <c r="AL158" s="51"/>
      <c r="AM158" s="51"/>
      <c r="AN158" s="10"/>
      <c r="AO158" s="10"/>
      <c r="AP158" s="10"/>
      <c r="AQ158" s="10"/>
      <c r="AR158" s="10"/>
      <c r="AS158" s="10"/>
      <c r="AT158" s="10"/>
      <c r="AU158" s="10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5.75">
      <c r="A159">
        <v>141</v>
      </c>
      <c r="C159" s="39" t="s">
        <v>596</v>
      </c>
      <c r="D159">
        <v>0</v>
      </c>
      <c r="E159" s="64">
        <v>1</v>
      </c>
      <c r="F159" s="51"/>
      <c r="G159" s="51"/>
      <c r="H159" s="51"/>
      <c r="I159" s="51"/>
      <c r="J159" s="51"/>
      <c r="K159" s="51"/>
      <c r="L159" s="51"/>
      <c r="M159" s="189">
        <v>1</v>
      </c>
      <c r="N159" s="51"/>
      <c r="O159" s="51"/>
      <c r="P159" s="51"/>
      <c r="Q159" s="51"/>
      <c r="R159" s="51"/>
      <c r="S159" s="51"/>
      <c r="T159" s="189">
        <v>1</v>
      </c>
      <c r="U159" s="51"/>
      <c r="V159" s="51"/>
      <c r="W159" s="51"/>
      <c r="X159" s="51"/>
      <c r="Y159" s="51"/>
      <c r="Z159" s="51"/>
      <c r="AA159" s="189">
        <v>1</v>
      </c>
      <c r="AB159" s="51"/>
      <c r="AC159" s="51"/>
      <c r="AD159" s="51"/>
      <c r="AE159" s="51"/>
      <c r="AF159" s="51"/>
      <c r="AG159" s="51"/>
      <c r="AH159" s="189">
        <v>0.5</v>
      </c>
      <c r="AI159" s="51"/>
      <c r="AJ159" s="51"/>
      <c r="AK159" s="51"/>
      <c r="AL159" s="51"/>
      <c r="AM159" s="51"/>
      <c r="AN159" s="10"/>
      <c r="AO159" s="10"/>
      <c r="AP159" s="10"/>
      <c r="AQ159" s="10"/>
      <c r="AR159" s="10"/>
      <c r="AS159" s="10"/>
      <c r="AT159" s="10"/>
      <c r="AU159" s="10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5.75">
      <c r="A160">
        <v>142</v>
      </c>
      <c r="C160" s="39" t="s">
        <v>78</v>
      </c>
      <c r="D160">
        <v>1</v>
      </c>
      <c r="E160" s="64">
        <v>1</v>
      </c>
      <c r="F160" s="51"/>
      <c r="G160" s="51"/>
      <c r="H160" s="51"/>
      <c r="I160" s="187">
        <v>1</v>
      </c>
      <c r="J160" s="51"/>
      <c r="K160" s="51"/>
      <c r="L160" s="51"/>
      <c r="M160" s="189">
        <v>1</v>
      </c>
      <c r="N160" s="51"/>
      <c r="O160" s="51"/>
      <c r="P160" s="187">
        <v>1</v>
      </c>
      <c r="Q160" s="51"/>
      <c r="R160" s="51"/>
      <c r="S160" s="51"/>
      <c r="T160" s="189">
        <v>1</v>
      </c>
      <c r="U160" s="51"/>
      <c r="V160" s="51"/>
      <c r="W160" s="187">
        <v>0.5</v>
      </c>
      <c r="X160" s="51"/>
      <c r="Y160" s="51"/>
      <c r="Z160" s="51"/>
      <c r="AA160" s="189">
        <v>1</v>
      </c>
      <c r="AB160" s="51"/>
      <c r="AC160" s="51"/>
      <c r="AD160" s="187">
        <v>0.5</v>
      </c>
      <c r="AE160" s="51"/>
      <c r="AF160" s="51"/>
      <c r="AG160" s="51"/>
      <c r="AH160" s="189">
        <v>1</v>
      </c>
      <c r="AI160" s="51"/>
      <c r="AJ160" s="51"/>
      <c r="AK160" s="51"/>
      <c r="AL160" s="51"/>
      <c r="AM160" s="51"/>
      <c r="AN160" s="10"/>
      <c r="AO160" s="10"/>
      <c r="AP160" s="10"/>
      <c r="AQ160" s="10"/>
      <c r="AR160" s="10"/>
      <c r="AS160" s="10"/>
      <c r="AT160" s="10"/>
      <c r="AU160" s="10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5.75">
      <c r="A161">
        <v>143</v>
      </c>
      <c r="C161" s="39" t="s">
        <v>597</v>
      </c>
      <c r="D161" s="37">
        <v>1</v>
      </c>
      <c r="E161" s="64">
        <v>1</v>
      </c>
      <c r="F161" s="51"/>
      <c r="G161" s="51"/>
      <c r="H161" s="51"/>
      <c r="I161" s="187">
        <v>1</v>
      </c>
      <c r="J161" s="51"/>
      <c r="K161" s="51"/>
      <c r="L161" s="51"/>
      <c r="M161" s="189">
        <v>1</v>
      </c>
      <c r="N161" s="51"/>
      <c r="O161" s="51"/>
      <c r="P161" s="187">
        <v>1</v>
      </c>
      <c r="Q161" s="51"/>
      <c r="R161" s="51"/>
      <c r="S161" s="51"/>
      <c r="T161" s="189">
        <v>0.5</v>
      </c>
      <c r="U161" s="51"/>
      <c r="V161" s="51"/>
      <c r="W161" s="187">
        <v>1</v>
      </c>
      <c r="X161" s="51"/>
      <c r="Y161" s="51"/>
      <c r="Z161" s="51"/>
      <c r="AA161" s="189">
        <v>0.5</v>
      </c>
      <c r="AB161" s="51"/>
      <c r="AC161" s="51"/>
      <c r="AD161" s="187">
        <v>0.5</v>
      </c>
      <c r="AE161" s="51"/>
      <c r="AF161" s="51"/>
      <c r="AG161" s="51"/>
      <c r="AH161" s="189">
        <v>0.5</v>
      </c>
      <c r="AI161" s="51"/>
      <c r="AJ161" s="51"/>
      <c r="AK161" s="51"/>
      <c r="AL161" s="51"/>
      <c r="AM161" s="51"/>
      <c r="AN161" s="10"/>
      <c r="AO161" s="10"/>
      <c r="AP161" s="10"/>
      <c r="AQ161" s="10"/>
      <c r="AR161" s="10"/>
      <c r="AS161" s="10"/>
      <c r="AT161" s="10"/>
      <c r="AU161" s="10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5.75">
      <c r="A162">
        <v>144</v>
      </c>
      <c r="C162" s="39" t="s">
        <v>51</v>
      </c>
      <c r="D162" s="37">
        <v>1</v>
      </c>
      <c r="E162" s="64">
        <v>1</v>
      </c>
      <c r="F162" s="51"/>
      <c r="G162" s="51"/>
      <c r="H162" s="51"/>
      <c r="I162" s="51"/>
      <c r="J162" s="51"/>
      <c r="K162" s="51"/>
      <c r="L162" s="51"/>
      <c r="M162" s="189">
        <v>1</v>
      </c>
      <c r="N162" s="51"/>
      <c r="O162" s="51"/>
      <c r="P162" s="51"/>
      <c r="Q162" s="51"/>
      <c r="R162" s="51"/>
      <c r="S162" s="51"/>
      <c r="T162" s="189">
        <v>1</v>
      </c>
      <c r="U162" s="51"/>
      <c r="V162" s="51"/>
      <c r="W162" s="51"/>
      <c r="X162" s="51"/>
      <c r="Y162" s="51"/>
      <c r="Z162" s="51"/>
      <c r="AA162" s="189">
        <v>1</v>
      </c>
      <c r="AB162" s="51"/>
      <c r="AC162" s="51"/>
      <c r="AD162" s="51"/>
      <c r="AE162" s="51"/>
      <c r="AF162" s="51"/>
      <c r="AG162" s="51"/>
      <c r="AH162" s="189">
        <v>1</v>
      </c>
      <c r="AI162" s="51"/>
      <c r="AJ162" s="51"/>
      <c r="AK162" s="51"/>
      <c r="AL162" s="51"/>
      <c r="AM162" s="51"/>
      <c r="AN162" s="10"/>
      <c r="AO162" s="10"/>
      <c r="AP162" s="10"/>
      <c r="AQ162" s="10"/>
      <c r="AR162" s="10"/>
      <c r="AS162" s="10"/>
      <c r="AT162" s="10"/>
      <c r="AU162" s="10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5.75">
      <c r="A163">
        <v>145</v>
      </c>
      <c r="C163" s="39" t="s">
        <v>598</v>
      </c>
      <c r="D163">
        <v>1</v>
      </c>
      <c r="E163" s="64">
        <v>1</v>
      </c>
      <c r="F163" s="51"/>
      <c r="G163" s="51"/>
      <c r="H163" s="51"/>
      <c r="I163" s="187">
        <v>1</v>
      </c>
      <c r="J163" s="51"/>
      <c r="K163" s="51"/>
      <c r="L163" s="51"/>
      <c r="M163" s="187">
        <v>1</v>
      </c>
      <c r="N163" s="51"/>
      <c r="O163" s="51"/>
      <c r="P163" s="51"/>
      <c r="Q163" s="51"/>
      <c r="R163" s="51"/>
      <c r="S163" s="51"/>
      <c r="T163" s="187">
        <v>1</v>
      </c>
      <c r="U163" s="51"/>
      <c r="V163" s="51"/>
      <c r="W163" s="187">
        <v>1</v>
      </c>
      <c r="X163" s="51"/>
      <c r="Y163" s="51"/>
      <c r="Z163" s="51"/>
      <c r="AA163" s="189">
        <v>1</v>
      </c>
      <c r="AB163" s="51"/>
      <c r="AC163" s="51"/>
      <c r="AD163" s="51"/>
      <c r="AE163" s="51"/>
      <c r="AF163" s="51"/>
      <c r="AG163" s="51"/>
      <c r="AH163" s="189">
        <v>1</v>
      </c>
      <c r="AI163" s="51"/>
      <c r="AJ163" s="51"/>
      <c r="AK163" s="51"/>
      <c r="AL163" s="51"/>
      <c r="AM163" s="51"/>
      <c r="AN163" s="10"/>
      <c r="AO163" s="10"/>
      <c r="AP163" s="10"/>
      <c r="AQ163" s="10"/>
      <c r="AR163" s="10"/>
      <c r="AS163" s="10"/>
      <c r="AT163" s="10"/>
      <c r="AU163" s="10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5.75">
      <c r="A164">
        <v>146</v>
      </c>
      <c r="C164" s="39" t="s">
        <v>598</v>
      </c>
      <c r="D164">
        <v>0</v>
      </c>
      <c r="E164" s="64">
        <v>1</v>
      </c>
      <c r="F164" s="51"/>
      <c r="G164" s="51"/>
      <c r="H164" s="51"/>
      <c r="I164" s="51"/>
      <c r="J164" s="51"/>
      <c r="K164" s="51"/>
      <c r="L164" s="51"/>
      <c r="M164" s="187">
        <v>0.5</v>
      </c>
      <c r="N164" s="51"/>
      <c r="O164" s="51"/>
      <c r="P164" s="187">
        <v>1</v>
      </c>
      <c r="Q164" s="51"/>
      <c r="R164" s="51"/>
      <c r="S164" s="51"/>
      <c r="T164" s="187">
        <v>0.5</v>
      </c>
      <c r="U164" s="51"/>
      <c r="V164" s="51"/>
      <c r="W164" s="51"/>
      <c r="X164" s="51"/>
      <c r="Y164" s="51"/>
      <c r="Z164" s="51"/>
      <c r="AA164" s="187">
        <v>0.5</v>
      </c>
      <c r="AB164" s="51"/>
      <c r="AC164" s="51"/>
      <c r="AD164" s="187">
        <v>1</v>
      </c>
      <c r="AE164" s="51"/>
      <c r="AF164" s="51"/>
      <c r="AG164" s="51"/>
      <c r="AH164" s="189">
        <v>0.5</v>
      </c>
      <c r="AI164" s="51"/>
      <c r="AJ164" s="51"/>
      <c r="AK164" s="51"/>
      <c r="AL164" s="51"/>
      <c r="AM164" s="51"/>
      <c r="AN164" s="10"/>
      <c r="AO164" s="10"/>
      <c r="AP164" s="10"/>
      <c r="AQ164" s="10"/>
      <c r="AR164" s="10"/>
      <c r="AS164" s="10"/>
      <c r="AT164" s="10"/>
      <c r="AU164" s="10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5.75">
      <c r="A165">
        <v>147</v>
      </c>
      <c r="C165" s="39" t="s">
        <v>599</v>
      </c>
      <c r="D165"/>
      <c r="E165" s="64">
        <v>1</v>
      </c>
      <c r="F165" s="51"/>
      <c r="G165" s="51"/>
      <c r="H165" s="51"/>
      <c r="I165" s="51"/>
      <c r="J165" s="51"/>
      <c r="K165" s="51"/>
      <c r="L165" s="51"/>
      <c r="M165" s="189">
        <v>1</v>
      </c>
      <c r="N165" s="51"/>
      <c r="O165" s="51"/>
      <c r="P165" s="187">
        <v>1</v>
      </c>
      <c r="Q165" s="51"/>
      <c r="R165" s="51"/>
      <c r="S165" s="51"/>
      <c r="T165" s="189">
        <v>1</v>
      </c>
      <c r="U165" s="51"/>
      <c r="V165" s="51"/>
      <c r="W165" s="51"/>
      <c r="X165" s="51"/>
      <c r="Y165" s="51"/>
      <c r="Z165" s="51"/>
      <c r="AA165" s="189">
        <v>1</v>
      </c>
      <c r="AB165" s="51"/>
      <c r="AC165" s="51"/>
      <c r="AD165" s="187">
        <v>0.5</v>
      </c>
      <c r="AE165" s="51"/>
      <c r="AF165" s="51"/>
      <c r="AG165" s="51"/>
      <c r="AH165" s="189">
        <v>1</v>
      </c>
      <c r="AI165" s="51"/>
      <c r="AJ165" s="51"/>
      <c r="AK165" s="51"/>
      <c r="AL165" s="51"/>
      <c r="AM165" s="51"/>
      <c r="AN165" s="10"/>
      <c r="AO165" s="10"/>
      <c r="AP165" s="10"/>
      <c r="AQ165" s="10"/>
      <c r="AR165" s="10"/>
      <c r="AS165" s="10"/>
      <c r="AT165" s="10"/>
      <c r="AU165" s="10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5.75">
      <c r="A166">
        <v>148</v>
      </c>
      <c r="C166" s="39" t="s">
        <v>99</v>
      </c>
      <c r="D166"/>
      <c r="E166" s="64">
        <v>1</v>
      </c>
      <c r="F166" s="51"/>
      <c r="G166" s="83"/>
      <c r="H166" s="83"/>
      <c r="I166" s="187">
        <v>1</v>
      </c>
      <c r="J166" s="83"/>
      <c r="K166" s="83"/>
      <c r="L166" s="83"/>
      <c r="M166" s="189">
        <v>1</v>
      </c>
      <c r="N166" s="83"/>
      <c r="O166" s="83"/>
      <c r="P166" s="83"/>
      <c r="Q166" s="83"/>
      <c r="R166" s="83"/>
      <c r="S166" s="83"/>
      <c r="T166" s="189">
        <v>1</v>
      </c>
      <c r="U166" s="83"/>
      <c r="V166" s="83"/>
      <c r="W166" s="187">
        <v>1</v>
      </c>
      <c r="X166" s="83"/>
      <c r="Y166" s="83"/>
      <c r="Z166" s="83"/>
      <c r="AA166" s="189">
        <v>1</v>
      </c>
      <c r="AB166" s="83"/>
      <c r="AC166" s="83"/>
      <c r="AD166" s="187">
        <v>1</v>
      </c>
      <c r="AE166" s="83"/>
      <c r="AF166" s="83"/>
      <c r="AG166" s="83"/>
      <c r="AH166" s="189">
        <v>1</v>
      </c>
      <c r="AI166" s="83"/>
      <c r="AJ166" s="83"/>
      <c r="AK166" s="83"/>
      <c r="AL166" s="83"/>
      <c r="AM166" s="83"/>
      <c r="AN166" s="10"/>
      <c r="AO166" s="10"/>
      <c r="AP166" s="10"/>
      <c r="AQ166" s="10"/>
      <c r="AR166" s="10"/>
      <c r="AS166" s="10"/>
      <c r="AT166" s="10"/>
      <c r="AU166" s="10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5.75">
      <c r="A167">
        <v>149</v>
      </c>
      <c r="C167" s="39" t="s">
        <v>600</v>
      </c>
      <c r="D167"/>
      <c r="E167" s="64">
        <v>1</v>
      </c>
      <c r="F167" s="51"/>
      <c r="G167" s="83"/>
      <c r="H167" s="83"/>
      <c r="I167" s="83"/>
      <c r="J167" s="83"/>
      <c r="K167" s="83"/>
      <c r="L167" s="83"/>
      <c r="M167" s="189">
        <v>1</v>
      </c>
      <c r="N167" s="83"/>
      <c r="O167" s="83"/>
      <c r="P167" s="187">
        <v>1</v>
      </c>
      <c r="Q167" s="83"/>
      <c r="R167" s="83"/>
      <c r="S167" s="83"/>
      <c r="T167" s="189">
        <v>0.5</v>
      </c>
      <c r="U167" s="83"/>
      <c r="V167" s="83"/>
      <c r="W167" s="83"/>
      <c r="X167" s="83"/>
      <c r="Y167" s="83"/>
      <c r="Z167" s="83"/>
      <c r="AA167" s="189">
        <v>1</v>
      </c>
      <c r="AB167" s="83"/>
      <c r="AC167" s="83"/>
      <c r="AD167" s="83"/>
      <c r="AE167" s="83"/>
      <c r="AF167" s="83"/>
      <c r="AG167" s="83"/>
      <c r="AH167" s="189">
        <v>1</v>
      </c>
      <c r="AI167" s="83"/>
      <c r="AJ167" s="83"/>
      <c r="AK167" s="83"/>
      <c r="AL167" s="83"/>
      <c r="AM167" s="83"/>
      <c r="AN167" s="10"/>
      <c r="AO167" s="10"/>
      <c r="AP167" s="10"/>
      <c r="AQ167" s="10"/>
      <c r="AR167" s="10"/>
      <c r="AS167" s="10"/>
      <c r="AT167" s="10"/>
      <c r="AU167" s="10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5.75">
      <c r="A168">
        <v>150</v>
      </c>
      <c r="C168" s="39" t="s">
        <v>601</v>
      </c>
      <c r="D168"/>
      <c r="E168" s="20">
        <v>1</v>
      </c>
      <c r="F168" s="51"/>
      <c r="G168" s="51"/>
      <c r="H168" s="51"/>
      <c r="I168" s="51"/>
      <c r="J168" s="51"/>
      <c r="K168" s="51"/>
      <c r="L168" s="51"/>
      <c r="M168" s="189">
        <v>1</v>
      </c>
      <c r="N168" s="51"/>
      <c r="O168" s="51"/>
      <c r="P168" s="51"/>
      <c r="Q168" s="51"/>
      <c r="R168" s="51"/>
      <c r="S168" s="51"/>
      <c r="T168" s="189">
        <v>1</v>
      </c>
      <c r="U168" s="51"/>
      <c r="V168" s="51"/>
      <c r="W168" s="51"/>
      <c r="X168" s="51"/>
      <c r="Y168" s="51"/>
      <c r="Z168" s="51"/>
      <c r="AA168" s="189">
        <v>1</v>
      </c>
      <c r="AB168" s="51"/>
      <c r="AC168" s="51"/>
      <c r="AD168" s="51"/>
      <c r="AE168" s="51"/>
      <c r="AF168" s="51"/>
      <c r="AG168" s="51"/>
      <c r="AH168" s="189">
        <v>1</v>
      </c>
      <c r="AI168" s="51"/>
      <c r="AJ168" s="51"/>
      <c r="AK168" s="51"/>
      <c r="AL168" s="51"/>
      <c r="AM168" s="51"/>
      <c r="AN168" s="10"/>
      <c r="AO168" s="10"/>
      <c r="AP168" s="10"/>
      <c r="AQ168" s="10"/>
      <c r="AR168" s="10"/>
      <c r="AS168" s="10"/>
      <c r="AT168" s="10"/>
      <c r="AU168" s="10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5.75">
      <c r="A169">
        <v>151</v>
      </c>
      <c r="C169" s="39" t="s">
        <v>602</v>
      </c>
      <c r="D169"/>
      <c r="E169" s="64">
        <v>1</v>
      </c>
      <c r="F169" s="51"/>
      <c r="G169" s="51"/>
      <c r="H169" s="51"/>
      <c r="I169" s="51"/>
      <c r="J169" s="51"/>
      <c r="K169" s="51"/>
      <c r="L169" s="51"/>
      <c r="M169" s="189">
        <v>1</v>
      </c>
      <c r="N169" s="51"/>
      <c r="O169" s="51"/>
      <c r="P169" s="51"/>
      <c r="Q169" s="51"/>
      <c r="R169" s="51"/>
      <c r="S169" s="51"/>
      <c r="T169" s="189">
        <v>1</v>
      </c>
      <c r="U169" s="51"/>
      <c r="V169" s="51"/>
      <c r="W169" s="51"/>
      <c r="X169" s="51"/>
      <c r="Y169" s="51"/>
      <c r="Z169" s="51"/>
      <c r="AA169" s="189">
        <v>1</v>
      </c>
      <c r="AB169" s="51"/>
      <c r="AC169" s="51"/>
      <c r="AD169" s="51"/>
      <c r="AE169" s="51"/>
      <c r="AF169" s="51"/>
      <c r="AG169" s="51"/>
      <c r="AH169" s="189">
        <v>1</v>
      </c>
      <c r="AI169" s="51"/>
      <c r="AJ169" s="51"/>
      <c r="AK169" s="51"/>
      <c r="AL169" s="51"/>
      <c r="AM169" s="51"/>
      <c r="AN169" s="10"/>
      <c r="AO169" s="10"/>
      <c r="AP169" s="10"/>
      <c r="AQ169" s="10"/>
      <c r="AR169" s="10"/>
      <c r="AS169" s="10"/>
      <c r="AT169" s="10"/>
      <c r="AU169" s="10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5.75">
      <c r="A170">
        <v>152</v>
      </c>
      <c r="C170" s="39" t="s">
        <v>79</v>
      </c>
      <c r="D170">
        <v>1</v>
      </c>
      <c r="E170" s="64">
        <v>1</v>
      </c>
      <c r="F170" s="51"/>
      <c r="G170" s="45"/>
      <c r="H170" s="45"/>
      <c r="I170" s="187">
        <v>1</v>
      </c>
      <c r="J170" s="45"/>
      <c r="K170" s="45"/>
      <c r="L170" s="45"/>
      <c r="M170" s="189">
        <v>1</v>
      </c>
      <c r="N170" s="45"/>
      <c r="O170" s="45"/>
      <c r="P170" s="187">
        <v>0.5</v>
      </c>
      <c r="Q170" s="45"/>
      <c r="R170" s="45"/>
      <c r="S170" s="45"/>
      <c r="T170" s="189">
        <v>1</v>
      </c>
      <c r="U170" s="45"/>
      <c r="V170" s="45"/>
      <c r="W170" s="187">
        <v>1</v>
      </c>
      <c r="X170" s="45"/>
      <c r="Y170" s="45"/>
      <c r="Z170" s="45"/>
      <c r="AA170" s="189">
        <v>1</v>
      </c>
      <c r="AB170" s="45"/>
      <c r="AC170" s="45"/>
      <c r="AD170" s="187">
        <v>1</v>
      </c>
      <c r="AE170" s="45"/>
      <c r="AF170" s="45"/>
      <c r="AG170" s="45"/>
      <c r="AH170" s="189">
        <v>1</v>
      </c>
      <c r="AI170" s="45"/>
      <c r="AJ170" s="45"/>
      <c r="AK170" s="45"/>
      <c r="AL170" s="45"/>
      <c r="AM170" s="45"/>
      <c r="AN170" s="10"/>
      <c r="AO170" s="10"/>
      <c r="AP170" s="10"/>
      <c r="AQ170" s="10"/>
      <c r="AR170" s="10"/>
      <c r="AS170" s="10"/>
      <c r="AT170" s="10"/>
      <c r="AU170" s="10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5.75">
      <c r="A171">
        <v>153</v>
      </c>
      <c r="C171" s="39" t="s">
        <v>112</v>
      </c>
      <c r="D171">
        <v>0</v>
      </c>
      <c r="E171" s="64">
        <v>1</v>
      </c>
      <c r="F171" s="51"/>
      <c r="G171" s="45"/>
      <c r="H171" s="45"/>
      <c r="I171" s="45"/>
      <c r="J171" s="45"/>
      <c r="K171" s="45"/>
      <c r="L171" s="45"/>
      <c r="M171" s="189">
        <v>1</v>
      </c>
      <c r="N171" s="45"/>
      <c r="O171" s="45"/>
      <c r="P171" s="45"/>
      <c r="Q171" s="45"/>
      <c r="R171" s="45"/>
      <c r="S171" s="45"/>
      <c r="T171" s="187">
        <v>1</v>
      </c>
      <c r="U171" s="45"/>
      <c r="V171" s="45"/>
      <c r="W171" s="45"/>
      <c r="X171" s="45"/>
      <c r="Y171" s="45"/>
      <c r="Z171" s="45"/>
      <c r="AA171" s="189">
        <v>1</v>
      </c>
      <c r="AB171" s="45"/>
      <c r="AC171" s="45"/>
      <c r="AD171" s="45"/>
      <c r="AE171" s="45"/>
      <c r="AF171" s="45"/>
      <c r="AG171" s="45"/>
      <c r="AH171" s="189">
        <v>1</v>
      </c>
      <c r="AI171" s="45"/>
      <c r="AJ171" s="45"/>
      <c r="AK171" s="45"/>
      <c r="AL171" s="45"/>
      <c r="AM171" s="45"/>
      <c r="AN171" s="10"/>
      <c r="AO171" s="10"/>
      <c r="AP171" s="10"/>
      <c r="AQ171" s="10"/>
      <c r="AR171" s="10"/>
      <c r="AS171" s="10"/>
      <c r="AT171" s="10"/>
      <c r="AU171" s="10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5.75">
      <c r="A172">
        <v>155</v>
      </c>
      <c r="C172" s="39" t="s">
        <v>52</v>
      </c>
      <c r="D172"/>
      <c r="E172" s="64">
        <v>1</v>
      </c>
      <c r="F172" s="51" t="s">
        <v>46</v>
      </c>
      <c r="G172" s="45"/>
      <c r="H172" s="45"/>
      <c r="I172" s="45"/>
      <c r="J172" s="45"/>
      <c r="K172" s="45"/>
      <c r="L172" s="187">
        <v>1</v>
      </c>
      <c r="M172" s="45"/>
      <c r="N172" s="45"/>
      <c r="O172" s="45"/>
      <c r="P172" s="45"/>
      <c r="Q172" s="45"/>
      <c r="R172" s="45"/>
      <c r="S172" s="187">
        <v>0</v>
      </c>
      <c r="T172" s="45"/>
      <c r="U172" s="45"/>
      <c r="V172" s="45"/>
      <c r="W172" s="45"/>
      <c r="X172" s="45"/>
      <c r="Y172" s="45"/>
      <c r="Z172" s="187">
        <v>0</v>
      </c>
      <c r="AA172" s="45"/>
      <c r="AB172" s="45"/>
      <c r="AC172" s="45"/>
      <c r="AD172" s="45"/>
      <c r="AE172" s="45"/>
      <c r="AF172" s="45"/>
      <c r="AG172" s="45"/>
      <c r="AH172" s="45"/>
      <c r="AI172" s="187">
        <v>0</v>
      </c>
      <c r="AJ172" s="45"/>
      <c r="AK172" s="45"/>
      <c r="AL172" s="45"/>
      <c r="AM172" s="45"/>
      <c r="AN172" s="10"/>
      <c r="AO172" s="10"/>
      <c r="AP172" s="10"/>
      <c r="AQ172" s="10"/>
      <c r="AR172" s="10"/>
      <c r="AS172" s="10"/>
      <c r="AT172" s="10"/>
      <c r="AU172" s="10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5.75">
      <c r="A173">
        <v>156</v>
      </c>
      <c r="C173" s="39" t="s">
        <v>52</v>
      </c>
      <c r="D173"/>
      <c r="E173" s="20">
        <v>1</v>
      </c>
      <c r="F173" s="51"/>
      <c r="G173" s="51"/>
      <c r="H173" s="51"/>
      <c r="I173" s="51"/>
      <c r="J173" s="51"/>
      <c r="K173" s="51"/>
      <c r="L173" s="187">
        <v>1</v>
      </c>
      <c r="M173" s="51"/>
      <c r="N173" s="51"/>
      <c r="O173" s="51"/>
      <c r="P173" s="51"/>
      <c r="Q173" s="51"/>
      <c r="R173" s="51"/>
      <c r="S173" s="187">
        <v>0</v>
      </c>
      <c r="T173" s="51"/>
      <c r="U173" s="51"/>
      <c r="V173" s="51"/>
      <c r="W173" s="51"/>
      <c r="X173" s="51"/>
      <c r="Y173" s="51"/>
      <c r="Z173" s="187">
        <v>0</v>
      </c>
      <c r="AA173" s="51"/>
      <c r="AB173" s="51"/>
      <c r="AC173" s="51"/>
      <c r="AD173" s="51"/>
      <c r="AE173" s="51"/>
      <c r="AF173" s="51"/>
      <c r="AG173" s="51"/>
      <c r="AH173" s="51"/>
      <c r="AI173" s="187">
        <v>0</v>
      </c>
      <c r="AJ173" s="51"/>
      <c r="AK173" s="51"/>
      <c r="AL173" s="51"/>
      <c r="AM173" s="51"/>
      <c r="AN173" s="10"/>
      <c r="AO173" s="10"/>
      <c r="AP173" s="10"/>
      <c r="AQ173" s="10"/>
      <c r="AR173" s="10"/>
      <c r="AS173" s="10"/>
      <c r="AT173" s="10"/>
      <c r="AU173" s="10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5.75">
      <c r="A174">
        <v>157</v>
      </c>
      <c r="C174" s="39"/>
      <c r="D174" s="74"/>
      <c r="E174" s="20"/>
      <c r="F174" s="51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89" ht="15.75">
      <c r="A175">
        <v>158</v>
      </c>
      <c r="C175" s="10"/>
      <c r="D175" s="38" t="s">
        <v>1</v>
      </c>
      <c r="E175" s="38" t="s">
        <v>1</v>
      </c>
      <c r="F175" s="50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0"/>
      <c r="AO175" s="10"/>
      <c r="AP175" s="10"/>
      <c r="AQ175" s="10"/>
      <c r="AR175" s="9"/>
      <c r="AS175" s="9"/>
      <c r="AT175" s="10"/>
      <c r="AU175" s="10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8">
      <c r="A176">
        <v>159</v>
      </c>
      <c r="B176" s="56">
        <v>11</v>
      </c>
      <c r="C176" s="54" t="s">
        <v>14</v>
      </c>
      <c r="D176" s="67"/>
      <c r="E176" s="64" t="s">
        <v>1</v>
      </c>
      <c r="F176" s="51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10"/>
      <c r="AO176" s="10"/>
      <c r="AP176" s="10"/>
      <c r="AQ176" s="10"/>
      <c r="AR176" s="9"/>
      <c r="AS176" s="9"/>
      <c r="AT176" s="10"/>
      <c r="AU176" s="10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8">
      <c r="A177">
        <v>160</v>
      </c>
      <c r="C177" s="88">
        <f>'RESUM MENSUAL PAPER'!F13</f>
        <v>24996</v>
      </c>
      <c r="D177" s="67"/>
      <c r="E177" s="64"/>
      <c r="F177" s="51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10"/>
      <c r="AO177" s="10"/>
      <c r="AP177" s="10"/>
      <c r="AQ177" s="10"/>
      <c r="AR177" s="9"/>
      <c r="AS177" s="9"/>
      <c r="AT177" s="10"/>
      <c r="AU177" s="10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6.5" thickBot="1">
      <c r="A178">
        <v>161</v>
      </c>
      <c r="C178" s="7" t="s">
        <v>8</v>
      </c>
      <c r="D178" s="66"/>
      <c r="E178" s="64" t="s">
        <v>1</v>
      </c>
      <c r="F178" s="51"/>
      <c r="G178" s="10">
        <f aca="true" t="shared" si="5" ref="G178:AL178">G7</f>
        <v>1</v>
      </c>
      <c r="H178" s="10">
        <f t="shared" si="5"/>
        <v>2</v>
      </c>
      <c r="I178" s="10">
        <f t="shared" si="5"/>
        <v>3</v>
      </c>
      <c r="J178" s="10">
        <f t="shared" si="5"/>
        <v>4</v>
      </c>
      <c r="K178" s="10">
        <f t="shared" si="5"/>
        <v>5</v>
      </c>
      <c r="L178" s="10">
        <f t="shared" si="5"/>
        <v>6</v>
      </c>
      <c r="M178" s="10">
        <f t="shared" si="5"/>
        <v>7</v>
      </c>
      <c r="N178" s="10">
        <f t="shared" si="5"/>
        <v>8</v>
      </c>
      <c r="O178" s="10">
        <f t="shared" si="5"/>
        <v>9</v>
      </c>
      <c r="P178" s="10">
        <f t="shared" si="5"/>
        <v>10</v>
      </c>
      <c r="Q178" s="10">
        <f t="shared" si="5"/>
        <v>11</v>
      </c>
      <c r="R178" s="10">
        <f t="shared" si="5"/>
        <v>12</v>
      </c>
      <c r="S178" s="10">
        <f t="shared" si="5"/>
        <v>13</v>
      </c>
      <c r="T178" s="10">
        <f t="shared" si="5"/>
        <v>14</v>
      </c>
      <c r="U178" s="10">
        <f t="shared" si="5"/>
        <v>15</v>
      </c>
      <c r="V178" s="10">
        <f t="shared" si="5"/>
        <v>16</v>
      </c>
      <c r="W178" s="10">
        <f t="shared" si="5"/>
        <v>17</v>
      </c>
      <c r="X178" s="10">
        <f t="shared" si="5"/>
        <v>18</v>
      </c>
      <c r="Y178" s="10">
        <f t="shared" si="5"/>
        <v>19</v>
      </c>
      <c r="Z178" s="10">
        <f t="shared" si="5"/>
        <v>20</v>
      </c>
      <c r="AA178" s="10">
        <f t="shared" si="5"/>
        <v>21</v>
      </c>
      <c r="AB178" s="10">
        <f t="shared" si="5"/>
        <v>22</v>
      </c>
      <c r="AC178" s="10">
        <f t="shared" si="5"/>
        <v>23</v>
      </c>
      <c r="AD178" s="10">
        <f t="shared" si="5"/>
        <v>24</v>
      </c>
      <c r="AE178" s="10">
        <f t="shared" si="5"/>
        <v>25</v>
      </c>
      <c r="AF178" s="10">
        <f t="shared" si="5"/>
        <v>26</v>
      </c>
      <c r="AG178" s="10">
        <f t="shared" si="5"/>
        <v>27</v>
      </c>
      <c r="AH178" s="10">
        <f t="shared" si="5"/>
        <v>28</v>
      </c>
      <c r="AI178" s="10">
        <f t="shared" si="5"/>
        <v>29</v>
      </c>
      <c r="AJ178" s="10">
        <f t="shared" si="5"/>
        <v>30</v>
      </c>
      <c r="AK178" s="10">
        <f t="shared" si="5"/>
        <v>0</v>
      </c>
      <c r="AL178" s="10">
        <f t="shared" si="5"/>
        <v>0</v>
      </c>
      <c r="AM178" s="10">
        <f>AM7</f>
        <v>0</v>
      </c>
      <c r="AN178" s="10"/>
      <c r="AO178" s="10"/>
      <c r="AP178" s="10"/>
      <c r="AQ178" s="10"/>
      <c r="AR178" s="10"/>
      <c r="AS178" s="10"/>
      <c r="AT178" s="10"/>
      <c r="AU178" s="10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59" ht="15.75">
      <c r="A179">
        <v>162</v>
      </c>
      <c r="C179" s="186" t="s">
        <v>603</v>
      </c>
      <c r="D179"/>
      <c r="E179" s="64">
        <v>1</v>
      </c>
      <c r="F179" s="51" t="s">
        <v>45</v>
      </c>
      <c r="M179" s="189">
        <v>1</v>
      </c>
      <c r="T179" s="187">
        <v>0.5</v>
      </c>
      <c r="AA179" s="187">
        <v>1</v>
      </c>
      <c r="AH179" s="187">
        <v>1</v>
      </c>
      <c r="AN179" s="10"/>
      <c r="AO179" s="10"/>
      <c r="AP179" s="10"/>
      <c r="AQ179" s="10"/>
      <c r="AR179" s="10"/>
      <c r="AS179" s="10"/>
      <c r="AT179" s="10"/>
      <c r="AU179" s="10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ht="15.75">
      <c r="A180">
        <v>164</v>
      </c>
      <c r="C180" s="57" t="s">
        <v>100</v>
      </c>
      <c r="D180">
        <v>1</v>
      </c>
      <c r="E180" s="64">
        <v>1</v>
      </c>
      <c r="F180" s="51" t="s">
        <v>43</v>
      </c>
      <c r="I180" s="189">
        <v>1</v>
      </c>
      <c r="M180" s="187">
        <v>1</v>
      </c>
      <c r="P180" s="189">
        <v>1</v>
      </c>
      <c r="T180" s="189">
        <v>1</v>
      </c>
      <c r="W180" s="189">
        <v>1</v>
      </c>
      <c r="AA180" s="189">
        <v>1</v>
      </c>
      <c r="AD180" s="189">
        <v>1</v>
      </c>
      <c r="AH180" s="187">
        <v>1</v>
      </c>
      <c r="AN180" s="10"/>
      <c r="AO180" s="10"/>
      <c r="AP180" s="10"/>
      <c r="AQ180" s="10"/>
      <c r="AR180" s="10"/>
      <c r="AS180" s="10"/>
      <c r="AT180" s="10"/>
      <c r="AU180" s="10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ht="15.75">
      <c r="A181">
        <v>165</v>
      </c>
      <c r="C181" s="57" t="s">
        <v>101</v>
      </c>
      <c r="D181">
        <v>1</v>
      </c>
      <c r="E181" s="64">
        <v>1</v>
      </c>
      <c r="F181" s="51" t="s">
        <v>43</v>
      </c>
      <c r="I181" s="189">
        <v>1</v>
      </c>
      <c r="M181" s="187">
        <v>0.5</v>
      </c>
      <c r="P181" s="189">
        <v>1</v>
      </c>
      <c r="T181" s="189">
        <v>1</v>
      </c>
      <c r="W181" s="189">
        <v>1</v>
      </c>
      <c r="AA181" s="189">
        <v>1</v>
      </c>
      <c r="AD181" s="189">
        <v>1</v>
      </c>
      <c r="AH181" s="187">
        <v>1</v>
      </c>
      <c r="AN181" s="10"/>
      <c r="AO181" s="10"/>
      <c r="AP181" s="10"/>
      <c r="AQ181" s="10"/>
      <c r="AR181" s="10"/>
      <c r="AS181" s="10"/>
      <c r="AT181" s="10"/>
      <c r="AU181" s="10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ht="15.75">
      <c r="A182">
        <v>166</v>
      </c>
      <c r="C182" s="57" t="s">
        <v>604</v>
      </c>
      <c r="D182">
        <v>1</v>
      </c>
      <c r="E182" s="64">
        <v>1</v>
      </c>
      <c r="F182" s="51" t="s">
        <v>43</v>
      </c>
      <c r="I182" s="189">
        <v>1</v>
      </c>
      <c r="M182" s="187">
        <v>1</v>
      </c>
      <c r="P182" s="189">
        <v>1</v>
      </c>
      <c r="T182" s="187">
        <v>1</v>
      </c>
      <c r="W182" s="189">
        <v>1</v>
      </c>
      <c r="AA182" s="187">
        <v>1</v>
      </c>
      <c r="AD182" s="189">
        <v>1</v>
      </c>
      <c r="AH182" s="187">
        <v>1</v>
      </c>
      <c r="AN182" s="10"/>
      <c r="AO182" s="10"/>
      <c r="AP182" s="10"/>
      <c r="AQ182" s="10"/>
      <c r="AR182" s="10"/>
      <c r="AS182" s="10"/>
      <c r="AT182" s="10"/>
      <c r="AU182" s="10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ht="15.75">
      <c r="A183">
        <v>167</v>
      </c>
      <c r="C183" s="149" t="s">
        <v>605</v>
      </c>
      <c r="D183">
        <v>1</v>
      </c>
      <c r="E183" s="64">
        <v>1</v>
      </c>
      <c r="F183" s="51" t="s">
        <v>43</v>
      </c>
      <c r="I183" s="189">
        <v>1</v>
      </c>
      <c r="M183" s="189">
        <v>1</v>
      </c>
      <c r="P183" s="189">
        <v>1</v>
      </c>
      <c r="T183" s="189">
        <v>1</v>
      </c>
      <c r="W183" s="189">
        <v>1</v>
      </c>
      <c r="AA183" s="189">
        <v>1</v>
      </c>
      <c r="AD183" s="189">
        <v>1</v>
      </c>
      <c r="AH183" s="187">
        <v>0.5</v>
      </c>
      <c r="AN183" s="10"/>
      <c r="AO183" s="10"/>
      <c r="AP183" s="10"/>
      <c r="AQ183" s="10"/>
      <c r="AR183" s="10"/>
      <c r="AS183" s="10"/>
      <c r="AT183" s="10"/>
      <c r="AU183" s="10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ht="15.75">
      <c r="A184">
        <v>168</v>
      </c>
      <c r="C184" s="57" t="s">
        <v>387</v>
      </c>
      <c r="D184">
        <v>1</v>
      </c>
      <c r="E184" s="64">
        <v>1</v>
      </c>
      <c r="F184" s="51" t="s">
        <v>43</v>
      </c>
      <c r="I184" s="189">
        <v>1</v>
      </c>
      <c r="M184" s="189">
        <v>1</v>
      </c>
      <c r="P184" s="189">
        <v>1</v>
      </c>
      <c r="T184" s="189">
        <v>1</v>
      </c>
      <c r="W184" s="189">
        <v>1</v>
      </c>
      <c r="AA184" s="189">
        <v>1</v>
      </c>
      <c r="AD184" s="189">
        <v>1</v>
      </c>
      <c r="AH184" s="187">
        <v>1</v>
      </c>
      <c r="AN184" s="10"/>
      <c r="AO184" s="10"/>
      <c r="AP184" s="10"/>
      <c r="AQ184" s="10"/>
      <c r="AR184" s="10"/>
      <c r="AS184" s="10"/>
      <c r="AT184" s="10"/>
      <c r="AU184" s="10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ht="15.75">
      <c r="A185">
        <v>169</v>
      </c>
      <c r="C185" s="149" t="s">
        <v>388</v>
      </c>
      <c r="D185"/>
      <c r="E185" s="64">
        <v>1</v>
      </c>
      <c r="F185" s="51" t="s">
        <v>43</v>
      </c>
      <c r="I185" s="189">
        <v>1</v>
      </c>
      <c r="M185" s="187">
        <v>0.5</v>
      </c>
      <c r="P185" s="189">
        <v>1</v>
      </c>
      <c r="T185" s="187">
        <v>0.5</v>
      </c>
      <c r="W185" s="189">
        <v>1</v>
      </c>
      <c r="AA185" s="189">
        <v>1</v>
      </c>
      <c r="AD185" s="189">
        <v>1</v>
      </c>
      <c r="AH185" s="187">
        <v>1</v>
      </c>
      <c r="AN185" s="10"/>
      <c r="AO185" s="10"/>
      <c r="AP185" s="10"/>
      <c r="AQ185" s="10"/>
      <c r="AR185" s="10"/>
      <c r="AS185" s="10"/>
      <c r="AT185" s="10"/>
      <c r="AU185" s="10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1:59" ht="15.75">
      <c r="A186">
        <v>171</v>
      </c>
      <c r="C186" s="183" t="s">
        <v>557</v>
      </c>
      <c r="D186">
        <v>1</v>
      </c>
      <c r="E186" s="64">
        <v>1</v>
      </c>
      <c r="F186" s="51" t="s">
        <v>255</v>
      </c>
      <c r="I186" s="189">
        <v>1</v>
      </c>
      <c r="M186" s="189">
        <v>1</v>
      </c>
      <c r="P186" s="187">
        <v>1</v>
      </c>
      <c r="T186" s="187">
        <v>1</v>
      </c>
      <c r="W186" s="189">
        <v>1</v>
      </c>
      <c r="AA186" s="187">
        <v>1</v>
      </c>
      <c r="AD186" s="189">
        <v>1</v>
      </c>
      <c r="AH186" s="187">
        <v>1</v>
      </c>
      <c r="AN186" s="10"/>
      <c r="AO186" s="10"/>
      <c r="AP186" s="10"/>
      <c r="AQ186" s="10"/>
      <c r="AR186" s="10"/>
      <c r="AS186" s="10"/>
      <c r="AT186" s="10"/>
      <c r="AU186" s="10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1:59" ht="15.75">
      <c r="A187">
        <v>172</v>
      </c>
      <c r="C187" s="183" t="s">
        <v>389</v>
      </c>
      <c r="D187">
        <v>1</v>
      </c>
      <c r="E187" s="64">
        <v>1</v>
      </c>
      <c r="F187" s="51" t="s">
        <v>45</v>
      </c>
      <c r="I187" s="187">
        <v>0.5</v>
      </c>
      <c r="M187" s="189">
        <v>1</v>
      </c>
      <c r="P187" s="187">
        <v>0.5</v>
      </c>
      <c r="T187" s="187">
        <v>0.5</v>
      </c>
      <c r="W187" s="187">
        <v>0.5</v>
      </c>
      <c r="AA187" s="187">
        <v>1</v>
      </c>
      <c r="AD187" s="187">
        <v>0.5</v>
      </c>
      <c r="AH187" s="187">
        <v>1</v>
      </c>
      <c r="AN187" s="10"/>
      <c r="AO187" s="10"/>
      <c r="AP187" s="10"/>
      <c r="AQ187" s="10"/>
      <c r="AR187" s="10"/>
      <c r="AS187" s="10"/>
      <c r="AT187" s="10"/>
      <c r="AU187" s="10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1:59" ht="15.75">
      <c r="A188">
        <v>173</v>
      </c>
      <c r="C188" s="149" t="s">
        <v>606</v>
      </c>
      <c r="D188"/>
      <c r="E188" s="64">
        <v>1</v>
      </c>
      <c r="F188" s="51" t="s">
        <v>43</v>
      </c>
      <c r="M188" s="187">
        <v>1</v>
      </c>
      <c r="T188" s="187">
        <v>1</v>
      </c>
      <c r="AA188" s="187">
        <v>1</v>
      </c>
      <c r="AH188" s="187">
        <v>1</v>
      </c>
      <c r="AN188" s="10"/>
      <c r="AO188" s="10"/>
      <c r="AP188" s="10"/>
      <c r="AQ188" s="10"/>
      <c r="AR188" s="10"/>
      <c r="AS188" s="10"/>
      <c r="AT188" s="10"/>
      <c r="AU188" s="10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1:59" ht="15.75">
      <c r="A189">
        <v>174</v>
      </c>
      <c r="C189" s="57" t="s">
        <v>607</v>
      </c>
      <c r="D189">
        <v>1</v>
      </c>
      <c r="E189" s="64">
        <v>1</v>
      </c>
      <c r="F189" s="51" t="s">
        <v>45</v>
      </c>
      <c r="I189" s="189">
        <v>1</v>
      </c>
      <c r="M189" s="189">
        <v>1</v>
      </c>
      <c r="P189" s="189">
        <v>1</v>
      </c>
      <c r="T189" s="187">
        <v>0.5</v>
      </c>
      <c r="W189" s="189">
        <v>1</v>
      </c>
      <c r="AA189" s="187">
        <v>1</v>
      </c>
      <c r="AD189" s="189">
        <v>1</v>
      </c>
      <c r="AH189" s="187">
        <v>1</v>
      </c>
      <c r="AN189" s="10"/>
      <c r="AO189" s="10"/>
      <c r="AP189" s="10"/>
      <c r="AQ189" s="10"/>
      <c r="AR189" s="10"/>
      <c r="AS189" s="10"/>
      <c r="AT189" s="10"/>
      <c r="AU189" s="10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1:59" ht="15.75">
      <c r="A190">
        <v>175</v>
      </c>
      <c r="C190" s="57" t="s">
        <v>390</v>
      </c>
      <c r="D190"/>
      <c r="E190" s="64">
        <v>1</v>
      </c>
      <c r="F190" s="51" t="s">
        <v>43</v>
      </c>
      <c r="M190" s="187">
        <v>0.5</v>
      </c>
      <c r="T190" s="187">
        <v>1</v>
      </c>
      <c r="AA190" s="189">
        <v>1</v>
      </c>
      <c r="AH190" s="187">
        <v>1</v>
      </c>
      <c r="AN190" s="10"/>
      <c r="AO190" s="10"/>
      <c r="AP190" s="10"/>
      <c r="AQ190" s="10"/>
      <c r="AR190" s="10"/>
      <c r="AS190" s="10"/>
      <c r="AT190" s="10"/>
      <c r="AU190" s="10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1:59" ht="15.75">
      <c r="A191">
        <v>176</v>
      </c>
      <c r="C191" s="57" t="s">
        <v>391</v>
      </c>
      <c r="D191"/>
      <c r="E191" s="64">
        <v>1</v>
      </c>
      <c r="F191" s="51" t="s">
        <v>43</v>
      </c>
      <c r="M191" s="187">
        <v>0.5</v>
      </c>
      <c r="T191" s="187">
        <v>1</v>
      </c>
      <c r="AA191" s="189">
        <v>1</v>
      </c>
      <c r="AH191" s="187">
        <v>0.5</v>
      </c>
      <c r="AN191" s="10"/>
      <c r="AO191" s="10"/>
      <c r="AP191" s="10"/>
      <c r="AQ191" s="10"/>
      <c r="AR191" s="10"/>
      <c r="AS191" s="10"/>
      <c r="AT191" s="10"/>
      <c r="AU191" s="10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1:59" ht="15.75">
      <c r="A192">
        <v>177</v>
      </c>
      <c r="C192" s="57" t="s">
        <v>392</v>
      </c>
      <c r="D192"/>
      <c r="E192" s="64">
        <v>1</v>
      </c>
      <c r="F192" s="51" t="s">
        <v>43</v>
      </c>
      <c r="I192" s="189">
        <v>0.5</v>
      </c>
      <c r="M192" s="187">
        <v>1</v>
      </c>
      <c r="P192" s="189">
        <v>0.5</v>
      </c>
      <c r="T192" s="187">
        <v>0.5</v>
      </c>
      <c r="W192" s="189">
        <v>1</v>
      </c>
      <c r="AA192" s="187">
        <v>1</v>
      </c>
      <c r="AD192" s="189">
        <v>0.5</v>
      </c>
      <c r="AH192" s="187">
        <v>0.5</v>
      </c>
      <c r="AN192" s="10"/>
      <c r="AO192" s="10"/>
      <c r="AP192" s="10"/>
      <c r="AQ192" s="10"/>
      <c r="AR192" s="10"/>
      <c r="AS192" s="10"/>
      <c r="AT192" s="10"/>
      <c r="AU192" s="10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1:59" ht="15.75">
      <c r="A193">
        <v>178</v>
      </c>
      <c r="C193" s="150" t="s">
        <v>187</v>
      </c>
      <c r="D193">
        <v>1</v>
      </c>
      <c r="E193" s="64">
        <v>1</v>
      </c>
      <c r="F193" s="51" t="s">
        <v>43</v>
      </c>
      <c r="I193" s="189">
        <v>1</v>
      </c>
      <c r="M193" s="187">
        <v>1</v>
      </c>
      <c r="P193" s="189">
        <v>1</v>
      </c>
      <c r="T193" s="189">
        <v>1</v>
      </c>
      <c r="W193" s="189">
        <v>1</v>
      </c>
      <c r="AA193" s="187">
        <v>1</v>
      </c>
      <c r="AD193" s="189">
        <v>1</v>
      </c>
      <c r="AH193" s="187">
        <v>1</v>
      </c>
      <c r="AN193" s="10"/>
      <c r="AO193" s="10"/>
      <c r="AP193" s="10"/>
      <c r="AQ193" s="10"/>
      <c r="AR193" s="10"/>
      <c r="AS193" s="10"/>
      <c r="AT193" s="10"/>
      <c r="AU193" s="10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1:59" ht="15.75">
      <c r="A194">
        <v>179</v>
      </c>
      <c r="C194" s="57" t="s">
        <v>393</v>
      </c>
      <c r="D194"/>
      <c r="E194" s="64">
        <v>1</v>
      </c>
      <c r="F194" s="51" t="s">
        <v>45</v>
      </c>
      <c r="I194" s="189">
        <v>1</v>
      </c>
      <c r="M194" s="189">
        <v>1</v>
      </c>
      <c r="P194" s="187">
        <v>1</v>
      </c>
      <c r="T194" s="187">
        <v>0.5</v>
      </c>
      <c r="W194" s="189">
        <v>1</v>
      </c>
      <c r="AA194" s="189">
        <v>1</v>
      </c>
      <c r="AD194" s="189">
        <v>1</v>
      </c>
      <c r="AH194" s="187">
        <v>0.5</v>
      </c>
      <c r="AN194" s="10"/>
      <c r="AO194" s="10"/>
      <c r="AP194" s="10"/>
      <c r="AQ194" s="10"/>
      <c r="AR194" s="10"/>
      <c r="AS194" s="10"/>
      <c r="AT194" s="10"/>
      <c r="AU194" s="10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1:59" ht="15.75">
      <c r="A195">
        <v>180</v>
      </c>
      <c r="C195" s="57" t="s">
        <v>394</v>
      </c>
      <c r="D195"/>
      <c r="E195" s="64">
        <v>1</v>
      </c>
      <c r="F195" s="178" t="s">
        <v>42</v>
      </c>
      <c r="M195" s="187">
        <v>1</v>
      </c>
      <c r="T195" s="187">
        <v>1</v>
      </c>
      <c r="AA195" s="187">
        <v>1</v>
      </c>
      <c r="AH195" s="187">
        <v>1</v>
      </c>
      <c r="AN195" s="10"/>
      <c r="AO195" s="10"/>
      <c r="AP195" s="10"/>
      <c r="AQ195" s="10"/>
      <c r="AR195" s="10"/>
      <c r="AS195" s="10"/>
      <c r="AT195" s="10"/>
      <c r="AU195" s="10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1:59" ht="15.75">
      <c r="A196">
        <v>181</v>
      </c>
      <c r="C196" s="150" t="s">
        <v>395</v>
      </c>
      <c r="D196">
        <v>1</v>
      </c>
      <c r="E196" s="64">
        <v>1</v>
      </c>
      <c r="F196" s="51" t="s">
        <v>45</v>
      </c>
      <c r="I196" s="189">
        <v>1</v>
      </c>
      <c r="M196" s="187">
        <v>0.5</v>
      </c>
      <c r="P196" s="189">
        <v>1</v>
      </c>
      <c r="T196" s="187">
        <v>0.5</v>
      </c>
      <c r="W196" s="187">
        <v>1</v>
      </c>
      <c r="AA196" s="187">
        <v>1</v>
      </c>
      <c r="AD196" s="189">
        <v>1</v>
      </c>
      <c r="AH196" s="187">
        <v>1</v>
      </c>
      <c r="AN196" s="10"/>
      <c r="AO196" s="10"/>
      <c r="AP196" s="10"/>
      <c r="AQ196" s="10"/>
      <c r="AR196" s="10"/>
      <c r="AS196" s="10"/>
      <c r="AT196" s="10"/>
      <c r="AU196" s="10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1:87" ht="15.75">
      <c r="A197">
        <v>184</v>
      </c>
      <c r="C197" s="150" t="s">
        <v>396</v>
      </c>
      <c r="D197">
        <v>1</v>
      </c>
      <c r="E197" s="64">
        <v>1</v>
      </c>
      <c r="F197" s="51" t="s">
        <v>43</v>
      </c>
      <c r="I197" s="189">
        <v>1</v>
      </c>
      <c r="M197" s="187">
        <v>1</v>
      </c>
      <c r="P197" s="187">
        <v>0.5</v>
      </c>
      <c r="T197" s="187">
        <v>0.5</v>
      </c>
      <c r="W197" s="187">
        <v>0.5</v>
      </c>
      <c r="AA197" s="189">
        <v>1</v>
      </c>
      <c r="AD197" s="187">
        <v>0.5</v>
      </c>
      <c r="AH197" s="187">
        <v>0.5</v>
      </c>
      <c r="AN197" s="10"/>
      <c r="AO197" s="10"/>
      <c r="AP197" s="10"/>
      <c r="AQ197" s="10"/>
      <c r="AR197" s="10"/>
      <c r="AS197" s="10"/>
      <c r="AT197" s="10"/>
      <c r="AU197" s="10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</row>
    <row r="198" spans="1:87" ht="15.75">
      <c r="A198">
        <v>185</v>
      </c>
      <c r="C198" s="57" t="s">
        <v>608</v>
      </c>
      <c r="D198">
        <v>1</v>
      </c>
      <c r="E198" s="64">
        <v>1</v>
      </c>
      <c r="F198" s="51" t="s">
        <v>45</v>
      </c>
      <c r="I198" s="187">
        <v>0.5</v>
      </c>
      <c r="M198" s="189">
        <v>1</v>
      </c>
      <c r="P198" s="187">
        <v>0.5</v>
      </c>
      <c r="T198" s="187">
        <v>1</v>
      </c>
      <c r="W198" s="187">
        <v>0.5</v>
      </c>
      <c r="AA198" s="189">
        <v>1</v>
      </c>
      <c r="AD198" s="187">
        <v>0.5</v>
      </c>
      <c r="AH198" s="187">
        <v>0.5</v>
      </c>
      <c r="AN198" s="10"/>
      <c r="AO198" s="10"/>
      <c r="AP198" s="10"/>
      <c r="AQ198" s="10"/>
      <c r="AR198" s="10"/>
      <c r="AS198" s="10"/>
      <c r="AT198" s="10"/>
      <c r="AU198" s="10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</row>
    <row r="199" spans="1:87" ht="15.75">
      <c r="A199">
        <v>186</v>
      </c>
      <c r="C199" s="57" t="s">
        <v>397</v>
      </c>
      <c r="D199"/>
      <c r="E199" s="64">
        <v>1</v>
      </c>
      <c r="F199" s="51" t="s">
        <v>43</v>
      </c>
      <c r="M199" s="189">
        <v>1</v>
      </c>
      <c r="T199" s="187">
        <v>1</v>
      </c>
      <c r="AA199" s="187">
        <v>1</v>
      </c>
      <c r="AH199" s="187">
        <v>0.5</v>
      </c>
      <c r="AN199" s="10"/>
      <c r="AO199" s="10"/>
      <c r="AP199" s="10"/>
      <c r="AQ199" s="10"/>
      <c r="AR199" s="10"/>
      <c r="AS199" s="10"/>
      <c r="AT199" s="10"/>
      <c r="AU199" s="10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</row>
    <row r="200" spans="1:87" ht="15.75">
      <c r="A200">
        <v>187</v>
      </c>
      <c r="C200" s="57" t="s">
        <v>398</v>
      </c>
      <c r="D200"/>
      <c r="E200" s="64">
        <v>1</v>
      </c>
      <c r="F200" s="51" t="s">
        <v>43</v>
      </c>
      <c r="I200" s="189">
        <v>0.5</v>
      </c>
      <c r="M200" s="187">
        <v>1</v>
      </c>
      <c r="P200" s="189">
        <v>1</v>
      </c>
      <c r="T200" s="187">
        <v>0.5</v>
      </c>
      <c r="W200" s="189">
        <v>1</v>
      </c>
      <c r="AA200" s="189">
        <v>1</v>
      </c>
      <c r="AD200" s="189">
        <v>1</v>
      </c>
      <c r="AH200" s="187">
        <v>1</v>
      </c>
      <c r="AN200" s="10"/>
      <c r="AO200" s="10"/>
      <c r="AP200" s="10"/>
      <c r="AQ200" s="10"/>
      <c r="AR200" s="10"/>
      <c r="AS200" s="10"/>
      <c r="AT200" s="10"/>
      <c r="AU200" s="10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</row>
    <row r="201" spans="1:87" ht="15.75">
      <c r="A201">
        <v>188</v>
      </c>
      <c r="C201" s="150" t="s">
        <v>399</v>
      </c>
      <c r="D201">
        <v>1</v>
      </c>
      <c r="E201" s="64">
        <v>1</v>
      </c>
      <c r="F201" s="51" t="s">
        <v>45</v>
      </c>
      <c r="I201" s="189">
        <v>1</v>
      </c>
      <c r="M201" s="187">
        <v>1</v>
      </c>
      <c r="P201" s="189">
        <v>1</v>
      </c>
      <c r="T201" s="187">
        <v>1</v>
      </c>
      <c r="W201" s="189">
        <v>1</v>
      </c>
      <c r="AA201" s="189">
        <v>1</v>
      </c>
      <c r="AD201" s="189">
        <v>1</v>
      </c>
      <c r="AH201" s="187">
        <v>0.5</v>
      </c>
      <c r="AN201" s="10"/>
      <c r="AO201" s="10"/>
      <c r="AP201" s="10"/>
      <c r="AQ201" s="10"/>
      <c r="AR201" s="10"/>
      <c r="AS201" s="10"/>
      <c r="AT201" s="10"/>
      <c r="AU201" s="10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</row>
    <row r="202" spans="1:87" ht="15.75">
      <c r="A202">
        <v>189</v>
      </c>
      <c r="C202" s="149" t="s">
        <v>609</v>
      </c>
      <c r="D202"/>
      <c r="E202" s="64">
        <v>1</v>
      </c>
      <c r="F202" s="51" t="s">
        <v>45</v>
      </c>
      <c r="M202" s="187">
        <v>0.5</v>
      </c>
      <c r="T202" s="187">
        <v>1</v>
      </c>
      <c r="AA202" s="187">
        <v>1</v>
      </c>
      <c r="AH202" s="187">
        <v>1</v>
      </c>
      <c r="AN202" s="10"/>
      <c r="AO202" s="10"/>
      <c r="AP202" s="10"/>
      <c r="AQ202" s="10"/>
      <c r="AR202" s="10"/>
      <c r="AS202" s="10"/>
      <c r="AT202" s="10"/>
      <c r="AU202" s="10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</row>
    <row r="203" spans="1:87" ht="15.75">
      <c r="A203">
        <v>190</v>
      </c>
      <c r="C203" s="57" t="s">
        <v>558</v>
      </c>
      <c r="D203">
        <v>1</v>
      </c>
      <c r="E203" s="64">
        <v>1</v>
      </c>
      <c r="F203" s="51" t="s">
        <v>255</v>
      </c>
      <c r="I203" s="189">
        <v>1</v>
      </c>
      <c r="M203" s="189">
        <v>1</v>
      </c>
      <c r="P203" s="187">
        <v>1</v>
      </c>
      <c r="T203" s="187">
        <v>0.5</v>
      </c>
      <c r="W203" s="187">
        <v>1</v>
      </c>
      <c r="AA203" s="187">
        <v>1</v>
      </c>
      <c r="AD203" s="189">
        <v>1</v>
      </c>
      <c r="AH203" s="187">
        <v>1</v>
      </c>
      <c r="AN203" s="10"/>
      <c r="AO203" s="10"/>
      <c r="AP203" s="10"/>
      <c r="AQ203" s="10"/>
      <c r="AR203" s="10"/>
      <c r="AS203" s="10"/>
      <c r="AT203" s="10"/>
      <c r="AU203" s="10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</row>
    <row r="204" spans="1:87" ht="15.75">
      <c r="A204">
        <v>191</v>
      </c>
      <c r="C204" s="149" t="s">
        <v>400</v>
      </c>
      <c r="D204">
        <v>1</v>
      </c>
      <c r="E204" s="64">
        <v>1</v>
      </c>
      <c r="F204" s="51" t="s">
        <v>45</v>
      </c>
      <c r="I204" s="187">
        <v>0.5</v>
      </c>
      <c r="M204" s="187">
        <v>1</v>
      </c>
      <c r="P204" s="187">
        <v>0.5</v>
      </c>
      <c r="T204" s="187">
        <v>1</v>
      </c>
      <c r="W204" s="187">
        <v>0.5</v>
      </c>
      <c r="AA204" s="187">
        <v>1</v>
      </c>
      <c r="AD204" s="187">
        <v>0.5</v>
      </c>
      <c r="AH204" s="187">
        <v>1</v>
      </c>
      <c r="AN204" s="10"/>
      <c r="AO204" s="10"/>
      <c r="AP204" s="10"/>
      <c r="AQ204" s="10"/>
      <c r="AR204" s="10"/>
      <c r="AS204" s="10"/>
      <c r="AT204" s="10"/>
      <c r="AU204" s="10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</row>
    <row r="205" spans="1:87" ht="15.75">
      <c r="A205">
        <v>192</v>
      </c>
      <c r="C205" s="57" t="s">
        <v>401</v>
      </c>
      <c r="D205"/>
      <c r="E205" s="64">
        <v>1</v>
      </c>
      <c r="F205" s="51" t="s">
        <v>43</v>
      </c>
      <c r="M205" s="187">
        <v>1</v>
      </c>
      <c r="T205" s="187">
        <v>1</v>
      </c>
      <c r="AA205" s="187">
        <v>0.5</v>
      </c>
      <c r="AH205" s="187">
        <v>1</v>
      </c>
      <c r="AN205" s="10"/>
      <c r="AO205" s="10"/>
      <c r="AP205" s="10"/>
      <c r="AQ205" s="10"/>
      <c r="AR205" s="10"/>
      <c r="AS205" s="10"/>
      <c r="AT205" s="10"/>
      <c r="AU205" s="10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</row>
    <row r="206" spans="1:87" ht="15.75">
      <c r="A206">
        <v>193</v>
      </c>
      <c r="C206" s="57" t="s">
        <v>402</v>
      </c>
      <c r="D206">
        <v>1</v>
      </c>
      <c r="E206" s="64">
        <v>1</v>
      </c>
      <c r="F206" s="51" t="s">
        <v>45</v>
      </c>
      <c r="I206" s="187">
        <v>0.5</v>
      </c>
      <c r="M206" s="189">
        <v>1</v>
      </c>
      <c r="P206" s="187">
        <v>0.5</v>
      </c>
      <c r="T206" s="187">
        <v>0.5</v>
      </c>
      <c r="W206" s="187">
        <v>0.5</v>
      </c>
      <c r="AA206" s="187">
        <v>1</v>
      </c>
      <c r="AD206" s="187">
        <v>0.5</v>
      </c>
      <c r="AH206" s="187">
        <v>1</v>
      </c>
      <c r="AN206" s="10"/>
      <c r="AO206" s="10"/>
      <c r="AP206" s="10"/>
      <c r="AQ206" s="10"/>
      <c r="AR206" s="10"/>
      <c r="AS206" s="10"/>
      <c r="AT206" s="10"/>
      <c r="AU206" s="10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</row>
    <row r="207" spans="1:87" ht="15.75">
      <c r="A207">
        <v>194</v>
      </c>
      <c r="C207" s="57" t="s">
        <v>191</v>
      </c>
      <c r="D207">
        <v>1</v>
      </c>
      <c r="E207" s="64">
        <v>1</v>
      </c>
      <c r="F207" s="51" t="s">
        <v>43</v>
      </c>
      <c r="I207" s="189">
        <v>1</v>
      </c>
      <c r="M207" s="187">
        <v>0.5</v>
      </c>
      <c r="P207" s="189">
        <v>1</v>
      </c>
      <c r="T207" s="189">
        <v>1</v>
      </c>
      <c r="W207" s="189">
        <v>1</v>
      </c>
      <c r="AA207" s="187">
        <v>1</v>
      </c>
      <c r="AD207" s="189">
        <v>1</v>
      </c>
      <c r="AH207" s="187">
        <v>1</v>
      </c>
      <c r="AN207" s="10"/>
      <c r="AO207" s="10"/>
      <c r="AP207" s="10"/>
      <c r="AQ207" s="10"/>
      <c r="AR207" s="10"/>
      <c r="AS207" s="10"/>
      <c r="AT207" s="10"/>
      <c r="AU207" s="10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</row>
    <row r="208" spans="1:87" ht="15.75">
      <c r="A208">
        <v>195</v>
      </c>
      <c r="C208" s="57" t="s">
        <v>403</v>
      </c>
      <c r="D208"/>
      <c r="E208" s="64">
        <v>1</v>
      </c>
      <c r="F208" s="51" t="s">
        <v>43</v>
      </c>
      <c r="M208" s="187">
        <v>0.5</v>
      </c>
      <c r="T208" s="187">
        <v>0.5</v>
      </c>
      <c r="AA208" s="189">
        <v>1</v>
      </c>
      <c r="AH208" s="187">
        <v>1</v>
      </c>
      <c r="AN208" s="10"/>
      <c r="AO208" s="10"/>
      <c r="AP208" s="10"/>
      <c r="AQ208" s="10"/>
      <c r="AR208" s="10"/>
      <c r="AS208" s="10"/>
      <c r="AT208" s="10"/>
      <c r="AU208" s="10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</row>
    <row r="209" spans="1:87" ht="15.75">
      <c r="A209">
        <v>196</v>
      </c>
      <c r="C209" s="57" t="s">
        <v>404</v>
      </c>
      <c r="D209"/>
      <c r="E209" s="64">
        <v>1</v>
      </c>
      <c r="F209" s="51" t="s">
        <v>45</v>
      </c>
      <c r="M209" s="187">
        <v>1</v>
      </c>
      <c r="T209" s="187">
        <v>1</v>
      </c>
      <c r="AA209" s="189">
        <v>1</v>
      </c>
      <c r="AH209" s="187">
        <v>0.5</v>
      </c>
      <c r="AN209" s="10"/>
      <c r="AO209" s="10"/>
      <c r="AP209" s="10"/>
      <c r="AQ209" s="10"/>
      <c r="AR209" s="10"/>
      <c r="AS209" s="10"/>
      <c r="AT209" s="10"/>
      <c r="AU209" s="10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</row>
    <row r="210" spans="1:87" ht="15.75">
      <c r="A210">
        <v>197</v>
      </c>
      <c r="C210" s="151" t="s">
        <v>405</v>
      </c>
      <c r="D210"/>
      <c r="E210" s="64">
        <v>1</v>
      </c>
      <c r="F210" s="51" t="s">
        <v>43</v>
      </c>
      <c r="M210" s="187">
        <v>1</v>
      </c>
      <c r="T210" s="187">
        <v>1</v>
      </c>
      <c r="AA210" s="187">
        <v>1</v>
      </c>
      <c r="AH210" s="187">
        <v>1</v>
      </c>
      <c r="AN210" s="10"/>
      <c r="AO210" s="10"/>
      <c r="AP210" s="10"/>
      <c r="AQ210" s="10"/>
      <c r="AR210" s="10"/>
      <c r="AS210" s="10"/>
      <c r="AT210" s="10"/>
      <c r="AU210" s="10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</row>
    <row r="211" spans="1:87" ht="15.75">
      <c r="A211">
        <v>198</v>
      </c>
      <c r="C211" s="151" t="s">
        <v>406</v>
      </c>
      <c r="D211"/>
      <c r="E211" s="64">
        <v>1</v>
      </c>
      <c r="F211" s="51" t="s">
        <v>43</v>
      </c>
      <c r="M211" s="189">
        <v>1</v>
      </c>
      <c r="T211" s="189">
        <v>1</v>
      </c>
      <c r="AA211" s="187">
        <v>1</v>
      </c>
      <c r="AH211" s="187">
        <v>1</v>
      </c>
      <c r="AN211" s="10"/>
      <c r="AO211" s="10"/>
      <c r="AP211" s="10"/>
      <c r="AQ211" s="10"/>
      <c r="AR211" s="10"/>
      <c r="AS211" s="10"/>
      <c r="AT211" s="10"/>
      <c r="AU211" s="10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</row>
    <row r="212" spans="1:87" ht="15.75">
      <c r="A212">
        <v>199</v>
      </c>
      <c r="C212" s="151" t="s">
        <v>407</v>
      </c>
      <c r="D212">
        <v>1</v>
      </c>
      <c r="E212" s="64">
        <v>1</v>
      </c>
      <c r="F212" s="51" t="s">
        <v>43</v>
      </c>
      <c r="I212" s="189">
        <v>1</v>
      </c>
      <c r="M212" s="189">
        <v>1</v>
      </c>
      <c r="P212" s="187">
        <v>1</v>
      </c>
      <c r="T212" s="187">
        <v>0.5</v>
      </c>
      <c r="W212" s="189">
        <v>1</v>
      </c>
      <c r="AA212" s="189">
        <v>1</v>
      </c>
      <c r="AD212" s="189">
        <v>1</v>
      </c>
      <c r="AH212" s="187">
        <v>0.5</v>
      </c>
      <c r="AN212" s="10"/>
      <c r="AO212" s="10"/>
      <c r="AP212" s="10"/>
      <c r="AQ212" s="10"/>
      <c r="AR212" s="10"/>
      <c r="AS212" s="10"/>
      <c r="AT212" s="10"/>
      <c r="AU212" s="10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</row>
    <row r="213" spans="1:87" ht="15.75">
      <c r="A213">
        <v>200</v>
      </c>
      <c r="C213" s="151" t="s">
        <v>408</v>
      </c>
      <c r="D213"/>
      <c r="E213" s="64">
        <v>1</v>
      </c>
      <c r="F213" s="51" t="s">
        <v>43</v>
      </c>
      <c r="M213" s="187">
        <v>1</v>
      </c>
      <c r="T213" s="187">
        <v>0.5</v>
      </c>
      <c r="AA213" s="189">
        <v>1</v>
      </c>
      <c r="AH213" s="187">
        <v>0.5</v>
      </c>
      <c r="AN213" s="10"/>
      <c r="AO213" s="10"/>
      <c r="AP213" s="10"/>
      <c r="AQ213" s="10"/>
      <c r="AR213" s="10"/>
      <c r="AS213" s="10"/>
      <c r="AT213" s="10"/>
      <c r="AU213" s="10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</row>
    <row r="214" spans="1:87" ht="15.75">
      <c r="A214">
        <v>201</v>
      </c>
      <c r="C214" s="151" t="s">
        <v>610</v>
      </c>
      <c r="D214"/>
      <c r="E214" s="64">
        <v>1</v>
      </c>
      <c r="F214" s="51" t="s">
        <v>45</v>
      </c>
      <c r="M214" s="189">
        <v>1</v>
      </c>
      <c r="T214" s="187">
        <v>0.5</v>
      </c>
      <c r="AA214" s="187">
        <v>1</v>
      </c>
      <c r="AH214" s="187">
        <v>0.5</v>
      </c>
      <c r="AN214" s="10"/>
      <c r="AO214" s="10"/>
      <c r="AP214" s="10"/>
      <c r="AQ214" s="10"/>
      <c r="AR214" s="10"/>
      <c r="AS214" s="10"/>
      <c r="AT214" s="10"/>
      <c r="AU214" s="10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</row>
    <row r="215" spans="3:87" ht="15.75">
      <c r="C215" s="151" t="s">
        <v>536</v>
      </c>
      <c r="D215"/>
      <c r="E215" s="64">
        <v>1</v>
      </c>
      <c r="F215" s="51"/>
      <c r="M215" s="187">
        <v>1</v>
      </c>
      <c r="T215" s="187">
        <v>1</v>
      </c>
      <c r="AA215" s="187">
        <v>1</v>
      </c>
      <c r="AH215" s="187">
        <v>1</v>
      </c>
      <c r="AN215" s="10"/>
      <c r="AO215" s="10"/>
      <c r="AP215" s="10"/>
      <c r="AQ215" s="10"/>
      <c r="AR215" s="10"/>
      <c r="AS215" s="10"/>
      <c r="AT215" s="10"/>
      <c r="AU215" s="10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</row>
    <row r="216" spans="3:87" ht="15.75">
      <c r="C216" s="184" t="s">
        <v>537</v>
      </c>
      <c r="D216"/>
      <c r="E216" s="64">
        <v>1</v>
      </c>
      <c r="F216" s="51"/>
      <c r="M216" s="189">
        <v>1</v>
      </c>
      <c r="T216" s="187">
        <v>1</v>
      </c>
      <c r="AA216" s="187">
        <v>1</v>
      </c>
      <c r="AH216" s="187">
        <v>1</v>
      </c>
      <c r="AN216" s="10"/>
      <c r="AO216" s="10"/>
      <c r="AP216" s="10"/>
      <c r="AQ216" s="10"/>
      <c r="AR216" s="10"/>
      <c r="AS216" s="10"/>
      <c r="AT216" s="10"/>
      <c r="AU216" s="10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</row>
    <row r="217" spans="1:87" ht="15.75">
      <c r="A217">
        <v>202</v>
      </c>
      <c r="C217" s="57" t="s">
        <v>192</v>
      </c>
      <c r="D217"/>
      <c r="E217" s="64">
        <v>1</v>
      </c>
      <c r="F217" s="51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</row>
    <row r="218" spans="1:87" ht="15.75">
      <c r="A218">
        <v>203</v>
      </c>
      <c r="C218" s="57" t="s">
        <v>194</v>
      </c>
      <c r="D218"/>
      <c r="E218" s="64">
        <v>1</v>
      </c>
      <c r="F218" s="51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</row>
    <row r="219" spans="1:87" ht="15.75">
      <c r="A219">
        <v>204</v>
      </c>
      <c r="C219" s="57" t="s">
        <v>41</v>
      </c>
      <c r="D219"/>
      <c r="E219" s="64">
        <v>1</v>
      </c>
      <c r="F219" s="51"/>
      <c r="G219" s="187">
        <v>1</v>
      </c>
      <c r="H219" s="10"/>
      <c r="I219" s="10"/>
      <c r="J219" s="10"/>
      <c r="K219" s="10"/>
      <c r="L219" s="187">
        <v>0</v>
      </c>
      <c r="M219" s="10"/>
      <c r="N219" s="10"/>
      <c r="O219" s="10"/>
      <c r="P219" s="10"/>
      <c r="Q219" s="10"/>
      <c r="R219" s="10"/>
      <c r="S219" s="187">
        <v>0</v>
      </c>
      <c r="T219" s="10"/>
      <c r="U219" s="10"/>
      <c r="V219" s="10"/>
      <c r="W219" s="10"/>
      <c r="X219" s="10"/>
      <c r="Y219" s="10"/>
      <c r="Z219" s="187">
        <v>0.5</v>
      </c>
      <c r="AA219" s="10"/>
      <c r="AB219" s="10"/>
      <c r="AC219" s="10"/>
      <c r="AD219" s="10"/>
      <c r="AE219" s="10"/>
      <c r="AF219" s="10"/>
      <c r="AG219" s="10"/>
      <c r="AH219" s="10"/>
      <c r="AI219" s="187">
        <v>0</v>
      </c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</row>
    <row r="220" spans="1:87" ht="15.75">
      <c r="A220">
        <v>205</v>
      </c>
      <c r="C220" s="39"/>
      <c r="D220" s="71"/>
      <c r="E220" s="64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</row>
    <row r="221" spans="1:89" ht="15.75">
      <c r="A221">
        <v>206</v>
      </c>
      <c r="C221" s="10"/>
      <c r="D221" s="38" t="s">
        <v>1</v>
      </c>
      <c r="E221" s="38" t="s">
        <v>1</v>
      </c>
      <c r="F221" s="38" t="s">
        <v>1</v>
      </c>
      <c r="G221" s="38" t="s">
        <v>1</v>
      </c>
      <c r="H221" s="38" t="s">
        <v>1</v>
      </c>
      <c r="I221" s="38" t="s">
        <v>1</v>
      </c>
      <c r="J221" s="38" t="s">
        <v>1</v>
      </c>
      <c r="K221" s="38" t="s">
        <v>1</v>
      </c>
      <c r="L221" s="38" t="s">
        <v>1</v>
      </c>
      <c r="M221" s="38" t="s">
        <v>1</v>
      </c>
      <c r="N221" s="38" t="s">
        <v>1</v>
      </c>
      <c r="O221" s="38" t="s">
        <v>1</v>
      </c>
      <c r="P221" s="38" t="s">
        <v>1</v>
      </c>
      <c r="Q221" s="38" t="s">
        <v>1</v>
      </c>
      <c r="R221" s="38" t="s">
        <v>1</v>
      </c>
      <c r="S221" s="38" t="s">
        <v>1</v>
      </c>
      <c r="T221" s="38" t="s">
        <v>1</v>
      </c>
      <c r="U221" s="38" t="s">
        <v>1</v>
      </c>
      <c r="V221" s="38" t="s">
        <v>1</v>
      </c>
      <c r="W221" s="38" t="s">
        <v>1</v>
      </c>
      <c r="X221" s="38" t="s">
        <v>1</v>
      </c>
      <c r="Y221" s="38" t="s">
        <v>1</v>
      </c>
      <c r="Z221" s="38" t="s">
        <v>1</v>
      </c>
      <c r="AA221" s="38" t="s">
        <v>1</v>
      </c>
      <c r="AB221" s="38" t="s">
        <v>1</v>
      </c>
      <c r="AC221" s="38" t="s">
        <v>1</v>
      </c>
      <c r="AD221" s="38" t="s">
        <v>1</v>
      </c>
      <c r="AE221" s="38" t="s">
        <v>1</v>
      </c>
      <c r="AF221" s="38" t="s">
        <v>1</v>
      </c>
      <c r="AG221" s="38" t="s">
        <v>1</v>
      </c>
      <c r="AH221" s="38" t="s">
        <v>1</v>
      </c>
      <c r="AI221" s="38" t="s">
        <v>1</v>
      </c>
      <c r="AJ221" s="38" t="s">
        <v>1</v>
      </c>
      <c r="AK221" s="38" t="s">
        <v>1</v>
      </c>
      <c r="AL221" s="38" t="s">
        <v>1</v>
      </c>
      <c r="AM221" s="38" t="s">
        <v>1</v>
      </c>
      <c r="AN221" s="10"/>
      <c r="AO221" s="10"/>
      <c r="AP221" s="10"/>
      <c r="AQ221" s="10"/>
      <c r="AR221" s="9"/>
      <c r="AS221" s="9"/>
      <c r="AT221" s="10"/>
      <c r="AU221" s="10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8">
      <c r="A222">
        <v>207</v>
      </c>
      <c r="B222" s="56">
        <v>12</v>
      </c>
      <c r="C222" s="168" t="s">
        <v>15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10"/>
      <c r="AO222" s="10"/>
      <c r="AP222" s="10"/>
      <c r="AQ222" s="10"/>
      <c r="AR222" s="9"/>
      <c r="AS222" s="9"/>
      <c r="AT222" s="10"/>
      <c r="AU222" s="10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8">
      <c r="A223">
        <v>208</v>
      </c>
      <c r="C223" s="167">
        <f>'RESUM MENSUAL PAPER'!F14</f>
        <v>31492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10"/>
      <c r="AO223" s="10"/>
      <c r="AP223" s="10"/>
      <c r="AQ223" s="10"/>
      <c r="AR223" s="9"/>
      <c r="AS223" s="9"/>
      <c r="AT223" s="10"/>
      <c r="AU223" s="10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5.75">
      <c r="A224">
        <v>209</v>
      </c>
      <c r="C224" s="7" t="s">
        <v>8</v>
      </c>
      <c r="D224" s="66"/>
      <c r="E224" s="64" t="s">
        <v>1</v>
      </c>
      <c r="F224" s="51"/>
      <c r="G224" s="10">
        <f>G7</f>
        <v>1</v>
      </c>
      <c r="H224" s="10">
        <f aca="true" t="shared" si="6" ref="H224:AM224">H7</f>
        <v>2</v>
      </c>
      <c r="I224" s="10">
        <f t="shared" si="6"/>
        <v>3</v>
      </c>
      <c r="J224" s="10">
        <f t="shared" si="6"/>
        <v>4</v>
      </c>
      <c r="K224" s="10">
        <f t="shared" si="6"/>
        <v>5</v>
      </c>
      <c r="L224" s="10">
        <f t="shared" si="6"/>
        <v>6</v>
      </c>
      <c r="M224" s="10">
        <f t="shared" si="6"/>
        <v>7</v>
      </c>
      <c r="N224" s="10">
        <f t="shared" si="6"/>
        <v>8</v>
      </c>
      <c r="O224" s="10">
        <f t="shared" si="6"/>
        <v>9</v>
      </c>
      <c r="P224" s="10">
        <f t="shared" si="6"/>
        <v>10</v>
      </c>
      <c r="Q224" s="10">
        <f t="shared" si="6"/>
        <v>11</v>
      </c>
      <c r="R224" s="10">
        <f t="shared" si="6"/>
        <v>12</v>
      </c>
      <c r="S224" s="10">
        <f t="shared" si="6"/>
        <v>13</v>
      </c>
      <c r="T224" s="10">
        <f t="shared" si="6"/>
        <v>14</v>
      </c>
      <c r="U224" s="10">
        <f t="shared" si="6"/>
        <v>15</v>
      </c>
      <c r="V224" s="10">
        <f t="shared" si="6"/>
        <v>16</v>
      </c>
      <c r="W224" s="10">
        <f t="shared" si="6"/>
        <v>17</v>
      </c>
      <c r="X224" s="10">
        <f t="shared" si="6"/>
        <v>18</v>
      </c>
      <c r="Y224" s="10">
        <f t="shared" si="6"/>
        <v>19</v>
      </c>
      <c r="Z224" s="10">
        <f t="shared" si="6"/>
        <v>20</v>
      </c>
      <c r="AA224" s="10">
        <f t="shared" si="6"/>
        <v>21</v>
      </c>
      <c r="AB224" s="10">
        <f t="shared" si="6"/>
        <v>22</v>
      </c>
      <c r="AC224" s="10">
        <f t="shared" si="6"/>
        <v>23</v>
      </c>
      <c r="AD224" s="10">
        <f t="shared" si="6"/>
        <v>24</v>
      </c>
      <c r="AE224" s="10">
        <f t="shared" si="6"/>
        <v>25</v>
      </c>
      <c r="AF224" s="10">
        <f t="shared" si="6"/>
        <v>26</v>
      </c>
      <c r="AG224" s="10">
        <f t="shared" si="6"/>
        <v>27</v>
      </c>
      <c r="AH224" s="10">
        <f t="shared" si="6"/>
        <v>28</v>
      </c>
      <c r="AI224" s="10">
        <f t="shared" si="6"/>
        <v>29</v>
      </c>
      <c r="AJ224" s="10">
        <f t="shared" si="6"/>
        <v>30</v>
      </c>
      <c r="AK224" s="10">
        <f t="shared" si="6"/>
        <v>0</v>
      </c>
      <c r="AL224" s="10">
        <f t="shared" si="6"/>
        <v>0</v>
      </c>
      <c r="AM224" s="10">
        <f t="shared" si="6"/>
        <v>0</v>
      </c>
      <c r="AN224" s="10"/>
      <c r="AO224" s="10"/>
      <c r="AP224" s="10"/>
      <c r="AQ224" s="10"/>
      <c r="AR224" s="10"/>
      <c r="AS224" s="10"/>
      <c r="AT224" s="163"/>
      <c r="AU224" s="10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58" ht="15.75">
      <c r="A225">
        <v>210</v>
      </c>
      <c r="C225" s="57" t="s">
        <v>159</v>
      </c>
      <c r="D225">
        <v>1</v>
      </c>
      <c r="E225" s="64">
        <v>1</v>
      </c>
      <c r="F225" s="51" t="s">
        <v>42</v>
      </c>
      <c r="G225" s="9"/>
      <c r="H225" s="9"/>
      <c r="I225" s="189">
        <v>1</v>
      </c>
      <c r="J225" s="9"/>
      <c r="K225" s="9"/>
      <c r="L225" s="9"/>
      <c r="M225" s="189">
        <v>1</v>
      </c>
      <c r="N225" s="9"/>
      <c r="O225" s="9"/>
      <c r="P225" s="187">
        <v>1</v>
      </c>
      <c r="Q225" s="9"/>
      <c r="R225" s="9"/>
      <c r="S225" s="9"/>
      <c r="T225" s="189">
        <v>1</v>
      </c>
      <c r="U225" s="9"/>
      <c r="V225" s="9"/>
      <c r="W225" s="187">
        <v>1</v>
      </c>
      <c r="X225" s="9"/>
      <c r="Y225" s="9"/>
      <c r="Z225" s="9"/>
      <c r="AA225" s="187">
        <v>1</v>
      </c>
      <c r="AB225" s="9"/>
      <c r="AC225" s="9"/>
      <c r="AD225" s="189">
        <v>1</v>
      </c>
      <c r="AE225" s="9"/>
      <c r="AF225" s="9"/>
      <c r="AG225" s="9"/>
      <c r="AH225" s="189">
        <v>1</v>
      </c>
      <c r="AI225" s="9"/>
      <c r="AJ225" s="9"/>
      <c r="AK225" s="9"/>
      <c r="AL225" s="9"/>
      <c r="AM225" s="9"/>
      <c r="AN225" s="10"/>
      <c r="AO225" s="10"/>
      <c r="AP225" s="10"/>
      <c r="AQ225" s="10"/>
      <c r="AR225" s="9"/>
      <c r="AS225" s="9"/>
      <c r="AT225" s="9"/>
      <c r="AU225" s="9"/>
      <c r="AV225" s="6"/>
      <c r="AW225" s="1"/>
      <c r="AX225" s="1"/>
      <c r="AY225" s="1"/>
      <c r="AZ225" s="1"/>
      <c r="BA225" s="1"/>
      <c r="BB225" s="1"/>
      <c r="BC225" s="1"/>
      <c r="BD225" s="1"/>
      <c r="BE225" s="1"/>
      <c r="BF225" s="1"/>
    </row>
    <row r="226" spans="1:58" ht="15.75">
      <c r="A226">
        <v>211</v>
      </c>
      <c r="C226" s="57" t="s">
        <v>16</v>
      </c>
      <c r="D226">
        <v>1</v>
      </c>
      <c r="E226" s="64">
        <v>1</v>
      </c>
      <c r="F226" s="51" t="s">
        <v>43</v>
      </c>
      <c r="G226" s="9"/>
      <c r="H226" s="9"/>
      <c r="I226" s="187">
        <v>0.5</v>
      </c>
      <c r="J226" s="9"/>
      <c r="K226" s="9"/>
      <c r="L226" s="9"/>
      <c r="M226" s="187">
        <v>1</v>
      </c>
      <c r="N226" s="9"/>
      <c r="O226" s="9"/>
      <c r="P226" s="187">
        <v>0.5</v>
      </c>
      <c r="Q226" s="9"/>
      <c r="R226" s="9"/>
      <c r="S226" s="9"/>
      <c r="T226" s="187">
        <v>0.5</v>
      </c>
      <c r="U226" s="9"/>
      <c r="V226" s="9"/>
      <c r="W226" s="187">
        <v>1</v>
      </c>
      <c r="X226" s="9"/>
      <c r="Y226" s="9"/>
      <c r="Z226" s="9"/>
      <c r="AA226" s="187">
        <v>0.5</v>
      </c>
      <c r="AB226" s="9"/>
      <c r="AC226" s="9"/>
      <c r="AD226" s="189">
        <v>1</v>
      </c>
      <c r="AE226" s="9"/>
      <c r="AF226" s="9"/>
      <c r="AG226" s="9"/>
      <c r="AH226" s="187">
        <v>1</v>
      </c>
      <c r="AI226" s="9"/>
      <c r="AJ226" s="9"/>
      <c r="AK226" s="9"/>
      <c r="AL226" s="9"/>
      <c r="AM226" s="9"/>
      <c r="AN226" s="10"/>
      <c r="AO226" s="10"/>
      <c r="AP226" s="10"/>
      <c r="AQ226" s="10"/>
      <c r="AR226" s="9"/>
      <c r="AS226" s="9"/>
      <c r="AT226" s="9"/>
      <c r="AU226" s="9"/>
      <c r="AV226" s="6"/>
      <c r="AW226" s="1"/>
      <c r="AX226" s="1"/>
      <c r="AY226" s="1"/>
      <c r="AZ226" s="1"/>
      <c r="BA226" s="1"/>
      <c r="BB226" s="1"/>
      <c r="BC226" s="1"/>
      <c r="BD226" s="1"/>
      <c r="BE226" s="1"/>
      <c r="BF226" s="1"/>
    </row>
    <row r="227" spans="1:58" ht="15.75">
      <c r="A227">
        <v>212</v>
      </c>
      <c r="C227" s="57" t="s">
        <v>257</v>
      </c>
      <c r="D227"/>
      <c r="E227" s="64">
        <v>1</v>
      </c>
      <c r="F227" s="51" t="s">
        <v>43</v>
      </c>
      <c r="G227" s="9"/>
      <c r="H227" s="9"/>
      <c r="I227" s="9"/>
      <c r="J227" s="9"/>
      <c r="K227" s="9"/>
      <c r="L227" s="9"/>
      <c r="M227" s="189">
        <v>1</v>
      </c>
      <c r="N227" s="9"/>
      <c r="O227" s="9"/>
      <c r="P227" s="9"/>
      <c r="Q227" s="9"/>
      <c r="R227" s="9"/>
      <c r="S227" s="9"/>
      <c r="T227" s="189">
        <v>1</v>
      </c>
      <c r="U227" s="9"/>
      <c r="V227" s="9"/>
      <c r="W227" s="9"/>
      <c r="X227" s="9"/>
      <c r="Y227" s="9"/>
      <c r="Z227" s="9"/>
      <c r="AA227" s="189">
        <v>1</v>
      </c>
      <c r="AB227" s="9"/>
      <c r="AC227" s="9"/>
      <c r="AD227" s="9"/>
      <c r="AE227" s="9"/>
      <c r="AF227" s="9"/>
      <c r="AG227" s="9"/>
      <c r="AH227" s="189">
        <v>1</v>
      </c>
      <c r="AI227" s="9"/>
      <c r="AJ227" s="9"/>
      <c r="AK227" s="9"/>
      <c r="AL227" s="9"/>
      <c r="AM227" s="9"/>
      <c r="AN227" s="10"/>
      <c r="AO227" s="10"/>
      <c r="AP227" s="10"/>
      <c r="AQ227" s="10"/>
      <c r="AR227" s="9"/>
      <c r="AS227" s="9"/>
      <c r="AT227" s="9"/>
      <c r="AU227" s="9"/>
      <c r="AV227" s="6"/>
      <c r="AW227" s="1"/>
      <c r="AX227" s="1"/>
      <c r="AY227" s="1"/>
      <c r="AZ227" s="1"/>
      <c r="BA227" s="1"/>
      <c r="BB227" s="1"/>
      <c r="BC227" s="1"/>
      <c r="BD227" s="1"/>
      <c r="BE227" s="1"/>
      <c r="BF227" s="1"/>
    </row>
    <row r="228" spans="1:58" ht="15.75">
      <c r="A228">
        <v>213</v>
      </c>
      <c r="C228" s="57" t="s">
        <v>295</v>
      </c>
      <c r="D228">
        <v>1</v>
      </c>
      <c r="E228" s="64">
        <v>1</v>
      </c>
      <c r="F228" s="51" t="s">
        <v>43</v>
      </c>
      <c r="G228" s="9"/>
      <c r="H228" s="9"/>
      <c r="I228" s="189">
        <v>1</v>
      </c>
      <c r="J228" s="9"/>
      <c r="K228" s="9"/>
      <c r="L228" s="9"/>
      <c r="M228" s="189">
        <v>1</v>
      </c>
      <c r="N228" s="9"/>
      <c r="O228" s="9"/>
      <c r="P228" s="187">
        <v>1</v>
      </c>
      <c r="Q228" s="9"/>
      <c r="R228" s="9"/>
      <c r="S228" s="9"/>
      <c r="T228" s="189">
        <v>1</v>
      </c>
      <c r="U228" s="9"/>
      <c r="V228" s="9"/>
      <c r="W228" s="189">
        <v>1</v>
      </c>
      <c r="X228" s="9"/>
      <c r="Y228" s="9"/>
      <c r="Z228" s="9"/>
      <c r="AA228" s="189">
        <v>1</v>
      </c>
      <c r="AB228" s="9"/>
      <c r="AC228" s="9"/>
      <c r="AD228" s="187">
        <v>1</v>
      </c>
      <c r="AE228" s="9"/>
      <c r="AF228" s="9"/>
      <c r="AG228" s="9"/>
      <c r="AH228" s="187">
        <v>1</v>
      </c>
      <c r="AI228" s="9"/>
      <c r="AJ228" s="9"/>
      <c r="AK228" s="9"/>
      <c r="AL228" s="9"/>
      <c r="AM228" s="9"/>
      <c r="AN228" s="10"/>
      <c r="AO228" s="10"/>
      <c r="AP228" s="10"/>
      <c r="AQ228" s="10"/>
      <c r="AR228" s="9"/>
      <c r="AS228" s="9"/>
      <c r="AT228" s="10"/>
      <c r="AU228" s="10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</row>
    <row r="229" spans="1:58" ht="15.75">
      <c r="A229">
        <v>214</v>
      </c>
      <c r="C229" s="57" t="s">
        <v>295</v>
      </c>
      <c r="D229">
        <v>1</v>
      </c>
      <c r="E229" s="64">
        <v>1</v>
      </c>
      <c r="F229" s="51" t="s">
        <v>42</v>
      </c>
      <c r="G229" s="9"/>
      <c r="H229" s="9"/>
      <c r="I229" s="189">
        <v>1</v>
      </c>
      <c r="J229" s="9"/>
      <c r="K229" s="9"/>
      <c r="L229" s="9"/>
      <c r="M229" s="189">
        <v>1</v>
      </c>
      <c r="N229" s="9"/>
      <c r="O229" s="9"/>
      <c r="P229" s="187">
        <v>0.5</v>
      </c>
      <c r="Q229" s="9"/>
      <c r="R229" s="9"/>
      <c r="S229" s="9"/>
      <c r="T229" s="189">
        <v>1</v>
      </c>
      <c r="U229" s="9"/>
      <c r="V229" s="9"/>
      <c r="W229" s="189">
        <v>1</v>
      </c>
      <c r="X229" s="9"/>
      <c r="Y229" s="9"/>
      <c r="Z229" s="9"/>
      <c r="AA229" s="189">
        <v>1</v>
      </c>
      <c r="AB229" s="9"/>
      <c r="AC229" s="9"/>
      <c r="AD229" s="187">
        <v>1</v>
      </c>
      <c r="AE229" s="9"/>
      <c r="AF229" s="9"/>
      <c r="AG229" s="9"/>
      <c r="AH229" s="187">
        <v>1</v>
      </c>
      <c r="AI229" s="9"/>
      <c r="AJ229" s="9"/>
      <c r="AK229" s="9"/>
      <c r="AL229" s="9"/>
      <c r="AM229" s="9"/>
      <c r="AN229" s="10"/>
      <c r="AO229" s="10"/>
      <c r="AP229" s="10"/>
      <c r="AQ229" s="10"/>
      <c r="AR229" s="9"/>
      <c r="AS229" s="9"/>
      <c r="AT229" s="10"/>
      <c r="AU229" s="10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</row>
    <row r="230" spans="1:58" ht="15.75">
      <c r="A230">
        <v>215</v>
      </c>
      <c r="C230" s="57" t="s">
        <v>258</v>
      </c>
      <c r="D230"/>
      <c r="E230" s="20">
        <v>1</v>
      </c>
      <c r="F230" s="51" t="s">
        <v>43</v>
      </c>
      <c r="G230" s="6"/>
      <c r="H230" s="6"/>
      <c r="I230" s="187">
        <v>1</v>
      </c>
      <c r="J230" s="6"/>
      <c r="K230" s="6"/>
      <c r="L230" s="6"/>
      <c r="M230" s="189">
        <v>1</v>
      </c>
      <c r="N230" s="6"/>
      <c r="O230" s="6"/>
      <c r="P230" s="189">
        <v>1</v>
      </c>
      <c r="Q230" s="6"/>
      <c r="R230" s="6"/>
      <c r="S230" s="6"/>
      <c r="T230" s="189">
        <v>1</v>
      </c>
      <c r="U230" s="6"/>
      <c r="V230" s="6"/>
      <c r="W230" s="189">
        <v>1</v>
      </c>
      <c r="X230" s="6"/>
      <c r="Y230" s="6"/>
      <c r="Z230" s="6"/>
      <c r="AA230" s="189">
        <v>1</v>
      </c>
      <c r="AB230" s="6"/>
      <c r="AC230" s="6"/>
      <c r="AD230" s="189">
        <v>1</v>
      </c>
      <c r="AE230" s="6"/>
      <c r="AF230" s="6"/>
      <c r="AG230" s="6"/>
      <c r="AH230" s="189">
        <v>1</v>
      </c>
      <c r="AI230" s="6"/>
      <c r="AJ230" s="6"/>
      <c r="AK230" s="6"/>
      <c r="AL230" s="6"/>
      <c r="AM230" s="6"/>
      <c r="AN230" s="10"/>
      <c r="AO230" s="10"/>
      <c r="AP230" s="10"/>
      <c r="AQ230" s="10"/>
      <c r="AR230" s="9"/>
      <c r="AS230" s="9"/>
      <c r="AT230" s="10"/>
      <c r="AU230" s="10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</row>
    <row r="231" spans="1:58" ht="15.75">
      <c r="A231">
        <v>216</v>
      </c>
      <c r="C231" s="57" t="s">
        <v>259</v>
      </c>
      <c r="D231"/>
      <c r="E231" s="64">
        <v>1</v>
      </c>
      <c r="F231" s="51" t="s">
        <v>43</v>
      </c>
      <c r="G231" s="9"/>
      <c r="H231" s="9"/>
      <c r="I231" s="9"/>
      <c r="J231" s="9"/>
      <c r="K231" s="9"/>
      <c r="L231" s="9"/>
      <c r="M231" s="187">
        <v>1</v>
      </c>
      <c r="N231" s="9"/>
      <c r="O231" s="9"/>
      <c r="P231" s="9"/>
      <c r="Q231" s="9"/>
      <c r="R231" s="9"/>
      <c r="S231" s="9"/>
      <c r="T231" s="187">
        <v>0.5</v>
      </c>
      <c r="U231" s="9"/>
      <c r="V231" s="9"/>
      <c r="W231" s="9"/>
      <c r="X231" s="9"/>
      <c r="Y231" s="9"/>
      <c r="Z231" s="9"/>
      <c r="AA231" s="189">
        <v>1</v>
      </c>
      <c r="AB231" s="9"/>
      <c r="AC231" s="9"/>
      <c r="AD231" s="9"/>
      <c r="AE231" s="9"/>
      <c r="AF231" s="9"/>
      <c r="AG231" s="9"/>
      <c r="AH231" s="187">
        <v>1</v>
      </c>
      <c r="AI231" s="9"/>
      <c r="AJ231" s="9"/>
      <c r="AK231" s="9"/>
      <c r="AL231" s="9"/>
      <c r="AM231" s="9"/>
      <c r="AN231" s="10"/>
      <c r="AO231" s="10"/>
      <c r="AP231" s="10"/>
      <c r="AQ231" s="10"/>
      <c r="AR231" s="9"/>
      <c r="AS231" s="16"/>
      <c r="AT231" s="10"/>
      <c r="AU231" s="10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</row>
    <row r="232" spans="1:58" ht="15.75">
      <c r="A232">
        <v>217</v>
      </c>
      <c r="C232" s="57" t="s">
        <v>48</v>
      </c>
      <c r="D232">
        <v>1</v>
      </c>
      <c r="E232" s="64">
        <v>1</v>
      </c>
      <c r="F232" s="51" t="s">
        <v>45</v>
      </c>
      <c r="G232" s="16"/>
      <c r="H232" s="16"/>
      <c r="I232" s="187">
        <v>0.5</v>
      </c>
      <c r="J232" s="16"/>
      <c r="K232" s="16"/>
      <c r="L232" s="16"/>
      <c r="M232" s="187">
        <v>1</v>
      </c>
      <c r="N232" s="16"/>
      <c r="O232" s="16"/>
      <c r="P232" s="187">
        <v>0.5</v>
      </c>
      <c r="Q232" s="16"/>
      <c r="R232" s="16"/>
      <c r="S232" s="16"/>
      <c r="T232" s="189">
        <v>1</v>
      </c>
      <c r="U232" s="16"/>
      <c r="V232" s="16"/>
      <c r="W232" s="187">
        <v>1</v>
      </c>
      <c r="X232" s="16"/>
      <c r="Y232" s="16"/>
      <c r="Z232" s="16"/>
      <c r="AA232" s="187">
        <v>1</v>
      </c>
      <c r="AB232" s="16"/>
      <c r="AC232" s="16"/>
      <c r="AD232" s="187">
        <v>0.5</v>
      </c>
      <c r="AE232" s="16"/>
      <c r="AF232" s="16"/>
      <c r="AG232" s="16"/>
      <c r="AH232" s="187">
        <v>1</v>
      </c>
      <c r="AI232" s="16"/>
      <c r="AJ232" s="16"/>
      <c r="AK232" s="16"/>
      <c r="AL232" s="16"/>
      <c r="AM232" s="16"/>
      <c r="AN232" s="10"/>
      <c r="AO232" s="10"/>
      <c r="AP232" s="10"/>
      <c r="AQ232" s="10"/>
      <c r="AR232" s="16"/>
      <c r="AS232" s="16"/>
      <c r="AT232" s="10"/>
      <c r="AU232" s="10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</row>
    <row r="233" spans="1:58" ht="15.75">
      <c r="A233">
        <v>218</v>
      </c>
      <c r="C233" s="57" t="s">
        <v>296</v>
      </c>
      <c r="D233">
        <v>1</v>
      </c>
      <c r="E233" s="64">
        <v>1</v>
      </c>
      <c r="F233" s="51" t="s">
        <v>43</v>
      </c>
      <c r="G233" s="9"/>
      <c r="H233" s="9"/>
      <c r="I233" s="189">
        <v>1</v>
      </c>
      <c r="J233" s="9"/>
      <c r="K233" s="9"/>
      <c r="L233" s="9"/>
      <c r="M233" s="189">
        <v>1</v>
      </c>
      <c r="N233" s="9"/>
      <c r="O233" s="9"/>
      <c r="P233" s="187">
        <v>1</v>
      </c>
      <c r="Q233" s="9"/>
      <c r="R233" s="9"/>
      <c r="S233" s="9"/>
      <c r="T233" s="189">
        <v>1</v>
      </c>
      <c r="U233" s="9"/>
      <c r="V233" s="9"/>
      <c r="W233" s="189">
        <v>1</v>
      </c>
      <c r="X233" s="9"/>
      <c r="Y233" s="9"/>
      <c r="Z233" s="9"/>
      <c r="AA233" s="189">
        <v>1</v>
      </c>
      <c r="AB233" s="9"/>
      <c r="AC233" s="9"/>
      <c r="AD233" s="189">
        <v>1</v>
      </c>
      <c r="AE233" s="9"/>
      <c r="AF233" s="9"/>
      <c r="AG233" s="9"/>
      <c r="AH233" s="187">
        <v>1</v>
      </c>
      <c r="AI233" s="9"/>
      <c r="AJ233" s="9"/>
      <c r="AK233" s="9"/>
      <c r="AL233" s="9"/>
      <c r="AM233" s="9"/>
      <c r="AN233" s="10"/>
      <c r="AO233" s="10"/>
      <c r="AP233" s="10"/>
      <c r="AQ233" s="10"/>
      <c r="AR233" s="9"/>
      <c r="AS233" s="9"/>
      <c r="AT233" s="10"/>
      <c r="AU233" s="10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</row>
    <row r="234" spans="1:58" ht="15.75">
      <c r="A234">
        <v>219</v>
      </c>
      <c r="C234" s="57" t="s">
        <v>296</v>
      </c>
      <c r="D234">
        <v>1</v>
      </c>
      <c r="E234" s="64">
        <v>1</v>
      </c>
      <c r="F234" s="51" t="s">
        <v>43</v>
      </c>
      <c r="G234" s="9"/>
      <c r="H234" s="9"/>
      <c r="I234" s="189">
        <v>1</v>
      </c>
      <c r="J234" s="9"/>
      <c r="K234" s="9"/>
      <c r="L234" s="9"/>
      <c r="M234" s="189">
        <v>1</v>
      </c>
      <c r="N234" s="9"/>
      <c r="O234" s="9"/>
      <c r="P234" s="187">
        <v>0.5</v>
      </c>
      <c r="Q234" s="9"/>
      <c r="R234" s="9"/>
      <c r="S234" s="9"/>
      <c r="T234" s="189">
        <v>1</v>
      </c>
      <c r="U234" s="9"/>
      <c r="V234" s="9"/>
      <c r="W234" s="187">
        <v>0.5</v>
      </c>
      <c r="X234" s="9"/>
      <c r="Y234" s="9"/>
      <c r="Z234" s="9"/>
      <c r="AA234" s="189">
        <v>1</v>
      </c>
      <c r="AB234" s="9"/>
      <c r="AC234" s="9"/>
      <c r="AD234" s="187">
        <v>1</v>
      </c>
      <c r="AE234" s="9"/>
      <c r="AF234" s="9"/>
      <c r="AG234" s="9"/>
      <c r="AH234" s="189">
        <v>1</v>
      </c>
      <c r="AI234" s="9"/>
      <c r="AJ234" s="9"/>
      <c r="AK234" s="9"/>
      <c r="AL234" s="9"/>
      <c r="AM234" s="9"/>
      <c r="AN234" s="10"/>
      <c r="AO234" s="10"/>
      <c r="AP234" s="10"/>
      <c r="AQ234" s="10"/>
      <c r="AR234" s="9"/>
      <c r="AS234" s="9"/>
      <c r="AT234" s="10"/>
      <c r="AU234" s="10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</row>
    <row r="235" spans="1:58" ht="15.75">
      <c r="A235">
        <v>220</v>
      </c>
      <c r="C235" s="57" t="s">
        <v>261</v>
      </c>
      <c r="D235"/>
      <c r="E235" s="64">
        <v>1</v>
      </c>
      <c r="F235" s="51" t="s">
        <v>45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89">
        <v>1</v>
      </c>
      <c r="U235" s="9"/>
      <c r="V235" s="9"/>
      <c r="W235" s="9"/>
      <c r="X235" s="9"/>
      <c r="Y235" s="9"/>
      <c r="Z235" s="9"/>
      <c r="AA235" s="187">
        <v>1</v>
      </c>
      <c r="AB235" s="9"/>
      <c r="AC235" s="9"/>
      <c r="AD235" s="9"/>
      <c r="AE235" s="9"/>
      <c r="AF235" s="9"/>
      <c r="AG235" s="9"/>
      <c r="AH235" s="187">
        <v>1</v>
      </c>
      <c r="AI235" s="9"/>
      <c r="AJ235" s="9"/>
      <c r="AK235" s="9"/>
      <c r="AL235" s="9"/>
      <c r="AM235" s="9"/>
      <c r="AN235" s="10"/>
      <c r="AO235" s="10"/>
      <c r="AP235" s="10"/>
      <c r="AQ235" s="10"/>
      <c r="AR235" s="9"/>
      <c r="AS235" s="9"/>
      <c r="AT235" s="10"/>
      <c r="AU235" s="10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</row>
    <row r="236" spans="1:58" ht="15.75">
      <c r="A236">
        <v>221</v>
      </c>
      <c r="C236" s="57" t="s">
        <v>260</v>
      </c>
      <c r="D236"/>
      <c r="E236" s="64">
        <v>1</v>
      </c>
      <c r="F236" s="51" t="s">
        <v>43</v>
      </c>
      <c r="G236" s="9"/>
      <c r="H236" s="9"/>
      <c r="I236" s="9"/>
      <c r="J236" s="9"/>
      <c r="K236" s="9"/>
      <c r="L236" s="9"/>
      <c r="M236" s="187">
        <v>1</v>
      </c>
      <c r="N236" s="9"/>
      <c r="O236" s="9"/>
      <c r="P236" s="9"/>
      <c r="Q236" s="9"/>
      <c r="R236" s="9"/>
      <c r="S236" s="9"/>
      <c r="T236" s="187">
        <v>1</v>
      </c>
      <c r="U236" s="9"/>
      <c r="V236" s="9"/>
      <c r="W236" s="9"/>
      <c r="X236" s="9"/>
      <c r="Y236" s="9"/>
      <c r="Z236" s="9"/>
      <c r="AA236" s="187">
        <v>1</v>
      </c>
      <c r="AB236" s="9"/>
      <c r="AC236" s="9"/>
      <c r="AD236" s="9"/>
      <c r="AE236" s="9"/>
      <c r="AF236" s="9"/>
      <c r="AG236" s="9"/>
      <c r="AH236" s="187">
        <v>1</v>
      </c>
      <c r="AI236" s="9"/>
      <c r="AJ236" s="9"/>
      <c r="AK236" s="9"/>
      <c r="AL236" s="9"/>
      <c r="AM236" s="9"/>
      <c r="AN236" s="10"/>
      <c r="AO236" s="10"/>
      <c r="AP236" s="10"/>
      <c r="AQ236" s="10"/>
      <c r="AR236" s="9"/>
      <c r="AS236" s="9"/>
      <c r="AT236" s="10"/>
      <c r="AU236" s="10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</row>
    <row r="237" spans="1:58" ht="15.75">
      <c r="A237">
        <v>222</v>
      </c>
      <c r="C237" s="57" t="s">
        <v>262</v>
      </c>
      <c r="D237"/>
      <c r="E237" s="64">
        <v>1</v>
      </c>
      <c r="F237" s="51" t="s">
        <v>43</v>
      </c>
      <c r="G237" s="9"/>
      <c r="H237" s="9"/>
      <c r="I237" s="9"/>
      <c r="J237" s="9"/>
      <c r="K237" s="9"/>
      <c r="L237" s="9"/>
      <c r="M237" s="187">
        <v>1</v>
      </c>
      <c r="N237" s="9"/>
      <c r="O237" s="9"/>
      <c r="P237" s="9"/>
      <c r="Q237" s="9"/>
      <c r="R237" s="9"/>
      <c r="S237" s="9"/>
      <c r="T237" s="187">
        <v>1</v>
      </c>
      <c r="U237" s="9"/>
      <c r="V237" s="9"/>
      <c r="W237" s="9"/>
      <c r="X237" s="9"/>
      <c r="Y237" s="9"/>
      <c r="Z237" s="9"/>
      <c r="AA237" s="189">
        <v>1</v>
      </c>
      <c r="AB237" s="9"/>
      <c r="AC237" s="9"/>
      <c r="AD237" s="9"/>
      <c r="AE237" s="9"/>
      <c r="AF237" s="9"/>
      <c r="AG237" s="9"/>
      <c r="AH237" s="187">
        <v>1</v>
      </c>
      <c r="AI237" s="9"/>
      <c r="AJ237" s="9"/>
      <c r="AK237" s="9"/>
      <c r="AL237" s="9"/>
      <c r="AM237" s="9"/>
      <c r="AN237" s="10"/>
      <c r="AO237" s="10"/>
      <c r="AP237" s="10"/>
      <c r="AQ237" s="10"/>
      <c r="AR237" s="9"/>
      <c r="AS237" s="9"/>
      <c r="AT237" s="10"/>
      <c r="AU237" s="10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</row>
    <row r="238" spans="1:58" ht="15.75">
      <c r="A238">
        <v>223</v>
      </c>
      <c r="C238" s="57" t="s">
        <v>263</v>
      </c>
      <c r="D238"/>
      <c r="E238" s="64">
        <v>1</v>
      </c>
      <c r="F238" s="51" t="s">
        <v>43</v>
      </c>
      <c r="G238" s="16"/>
      <c r="H238" s="16"/>
      <c r="I238" s="16"/>
      <c r="J238" s="16"/>
      <c r="K238" s="16"/>
      <c r="L238" s="16"/>
      <c r="M238" s="187">
        <v>0.5</v>
      </c>
      <c r="N238" s="16"/>
      <c r="O238" s="16"/>
      <c r="P238" s="16"/>
      <c r="Q238" s="16"/>
      <c r="R238" s="16"/>
      <c r="S238" s="16"/>
      <c r="T238" s="187">
        <v>1</v>
      </c>
      <c r="U238" s="16"/>
      <c r="V238" s="16"/>
      <c r="W238" s="16"/>
      <c r="X238" s="16"/>
      <c r="Y238" s="16"/>
      <c r="Z238" s="16"/>
      <c r="AA238" s="187">
        <v>1</v>
      </c>
      <c r="AB238" s="16"/>
      <c r="AC238" s="16"/>
      <c r="AD238" s="16"/>
      <c r="AE238" s="16"/>
      <c r="AF238" s="16"/>
      <c r="AG238" s="16"/>
      <c r="AH238" s="187">
        <v>0.5</v>
      </c>
      <c r="AI238" s="16"/>
      <c r="AJ238" s="16"/>
      <c r="AK238" s="16"/>
      <c r="AL238" s="16"/>
      <c r="AM238" s="16"/>
      <c r="AN238" s="10"/>
      <c r="AO238" s="10"/>
      <c r="AP238" s="10"/>
      <c r="AQ238" s="10"/>
      <c r="AR238" s="16"/>
      <c r="AS238" s="16"/>
      <c r="AT238" s="10"/>
      <c r="AU238" s="10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</row>
    <row r="239" spans="1:58" ht="15.75">
      <c r="A239">
        <v>224</v>
      </c>
      <c r="C239" s="57" t="s">
        <v>264</v>
      </c>
      <c r="D239">
        <v>1</v>
      </c>
      <c r="E239" s="64">
        <v>1</v>
      </c>
      <c r="F239" s="51" t="s">
        <v>43</v>
      </c>
      <c r="G239" s="9"/>
      <c r="H239" s="9"/>
      <c r="I239" s="187">
        <v>1</v>
      </c>
      <c r="J239" s="9"/>
      <c r="K239" s="9"/>
      <c r="L239" s="9"/>
      <c r="M239" s="187">
        <v>1</v>
      </c>
      <c r="N239" s="9"/>
      <c r="O239" s="9"/>
      <c r="P239" s="187">
        <v>1</v>
      </c>
      <c r="Q239" s="9"/>
      <c r="R239" s="9"/>
      <c r="S239" s="9"/>
      <c r="T239" s="187">
        <v>1</v>
      </c>
      <c r="U239" s="9"/>
      <c r="V239" s="9"/>
      <c r="W239" s="187">
        <v>1</v>
      </c>
      <c r="X239" s="9"/>
      <c r="Y239" s="9"/>
      <c r="Z239" s="9"/>
      <c r="AA239" s="187">
        <v>1</v>
      </c>
      <c r="AB239" s="9"/>
      <c r="AC239" s="9"/>
      <c r="AD239" s="189">
        <v>1</v>
      </c>
      <c r="AE239" s="9"/>
      <c r="AF239" s="9"/>
      <c r="AG239" s="9"/>
      <c r="AH239" s="189">
        <v>1</v>
      </c>
      <c r="AI239" s="9"/>
      <c r="AJ239" s="9"/>
      <c r="AK239" s="9"/>
      <c r="AL239" s="9"/>
      <c r="AM239" s="9"/>
      <c r="AN239" s="10"/>
      <c r="AO239" s="10"/>
      <c r="AP239" s="10"/>
      <c r="AQ239" s="10"/>
      <c r="AR239" s="9"/>
      <c r="AS239" s="9"/>
      <c r="AT239" s="10"/>
      <c r="AU239" s="10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</row>
    <row r="240" spans="1:58" ht="15.75">
      <c r="A240">
        <v>225</v>
      </c>
      <c r="C240" s="57" t="s">
        <v>265</v>
      </c>
      <c r="D240"/>
      <c r="E240" s="64">
        <v>1</v>
      </c>
      <c r="F240" s="51" t="s">
        <v>43</v>
      </c>
      <c r="G240" s="9"/>
      <c r="H240" s="9"/>
      <c r="I240" s="9"/>
      <c r="J240" s="9"/>
      <c r="K240" s="9"/>
      <c r="L240" s="9"/>
      <c r="M240" s="187">
        <v>0.5</v>
      </c>
      <c r="N240" s="9"/>
      <c r="O240" s="9"/>
      <c r="P240" s="9"/>
      <c r="Q240" s="9"/>
      <c r="R240" s="9"/>
      <c r="S240" s="9"/>
      <c r="T240" s="187">
        <v>0.5</v>
      </c>
      <c r="U240" s="9"/>
      <c r="V240" s="9"/>
      <c r="W240" s="9"/>
      <c r="X240" s="9"/>
      <c r="Y240" s="9"/>
      <c r="Z240" s="9"/>
      <c r="AA240" s="187">
        <v>0.5</v>
      </c>
      <c r="AB240" s="9"/>
      <c r="AC240" s="9"/>
      <c r="AD240" s="9"/>
      <c r="AE240" s="9"/>
      <c r="AF240" s="9"/>
      <c r="AG240" s="9"/>
      <c r="AH240" s="187">
        <v>1</v>
      </c>
      <c r="AI240" s="9"/>
      <c r="AJ240" s="9"/>
      <c r="AK240" s="9"/>
      <c r="AL240" s="9"/>
      <c r="AM240" s="9"/>
      <c r="AN240" s="10"/>
      <c r="AO240" s="10"/>
      <c r="AP240" s="10"/>
      <c r="AQ240" s="10"/>
      <c r="AR240" s="9"/>
      <c r="AS240" s="9"/>
      <c r="AT240" s="10"/>
      <c r="AU240" s="10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</row>
    <row r="241" spans="1:58" ht="15.75">
      <c r="A241">
        <v>226</v>
      </c>
      <c r="C241" s="57" t="s">
        <v>297</v>
      </c>
      <c r="D241">
        <v>1</v>
      </c>
      <c r="E241" s="64">
        <v>1</v>
      </c>
      <c r="F241" s="51" t="s">
        <v>43</v>
      </c>
      <c r="G241" s="9"/>
      <c r="H241" s="9"/>
      <c r="I241" s="187">
        <v>0.5</v>
      </c>
      <c r="J241" s="9"/>
      <c r="K241" s="9"/>
      <c r="L241" s="9"/>
      <c r="M241" s="187">
        <v>1</v>
      </c>
      <c r="N241" s="9"/>
      <c r="O241" s="9"/>
      <c r="P241" s="187">
        <v>0.5</v>
      </c>
      <c r="Q241" s="9"/>
      <c r="R241" s="9"/>
      <c r="S241" s="9"/>
      <c r="T241" s="187">
        <v>0.5</v>
      </c>
      <c r="U241" s="9"/>
      <c r="V241" s="9"/>
      <c r="W241" s="187">
        <v>0.5</v>
      </c>
      <c r="X241" s="9"/>
      <c r="Y241" s="9"/>
      <c r="Z241" s="9"/>
      <c r="AA241" s="187">
        <v>0.5</v>
      </c>
      <c r="AB241" s="9"/>
      <c r="AC241" s="9"/>
      <c r="AD241" s="187">
        <v>0.5</v>
      </c>
      <c r="AE241" s="9"/>
      <c r="AF241" s="9"/>
      <c r="AG241" s="9"/>
      <c r="AH241" s="187">
        <v>1</v>
      </c>
      <c r="AI241" s="9"/>
      <c r="AJ241" s="9"/>
      <c r="AK241" s="9"/>
      <c r="AL241" s="9"/>
      <c r="AM241" s="9"/>
      <c r="AN241" s="10"/>
      <c r="AO241" s="10"/>
      <c r="AP241" s="10"/>
      <c r="AQ241" s="10"/>
      <c r="AR241" s="9"/>
      <c r="AS241" s="9"/>
      <c r="AT241" s="10"/>
      <c r="AU241" s="10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</row>
    <row r="242" spans="1:58" ht="15.75">
      <c r="A242">
        <v>227</v>
      </c>
      <c r="C242" s="57" t="s">
        <v>298</v>
      </c>
      <c r="D242"/>
      <c r="E242" s="64">
        <v>1</v>
      </c>
      <c r="F242" s="51" t="s">
        <v>43</v>
      </c>
      <c r="G242" s="9"/>
      <c r="H242" s="9"/>
      <c r="I242" s="9"/>
      <c r="J242" s="9"/>
      <c r="K242" s="9"/>
      <c r="L242" s="9"/>
      <c r="M242" s="187">
        <v>1</v>
      </c>
      <c r="N242" s="9"/>
      <c r="O242" s="9"/>
      <c r="P242" s="9"/>
      <c r="Q242" s="9"/>
      <c r="R242" s="9"/>
      <c r="S242" s="9"/>
      <c r="T242" s="187">
        <v>1</v>
      </c>
      <c r="U242" s="9"/>
      <c r="V242" s="9"/>
      <c r="W242" s="9"/>
      <c r="X242" s="9"/>
      <c r="Y242" s="9"/>
      <c r="Z242" s="9"/>
      <c r="AA242" s="187">
        <v>1</v>
      </c>
      <c r="AB242" s="9"/>
      <c r="AC242" s="9"/>
      <c r="AD242" s="9"/>
      <c r="AE242" s="9"/>
      <c r="AF242" s="9"/>
      <c r="AG242" s="9"/>
      <c r="AH242" s="187">
        <v>1</v>
      </c>
      <c r="AI242" s="9"/>
      <c r="AJ242" s="9"/>
      <c r="AK242" s="9"/>
      <c r="AL242" s="9"/>
      <c r="AM242" s="9"/>
      <c r="AN242" s="10"/>
      <c r="AO242" s="10"/>
      <c r="AP242" s="10"/>
      <c r="AQ242" s="10"/>
      <c r="AR242" s="9"/>
      <c r="AS242" s="9"/>
      <c r="AT242" s="10"/>
      <c r="AU242" s="10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</row>
    <row r="243" spans="1:58" ht="15.75">
      <c r="A243">
        <v>228</v>
      </c>
      <c r="C243" s="57" t="s">
        <v>266</v>
      </c>
      <c r="D243">
        <v>1</v>
      </c>
      <c r="E243" s="64">
        <v>1</v>
      </c>
      <c r="F243" s="51" t="s">
        <v>43</v>
      </c>
      <c r="G243" s="9"/>
      <c r="H243" s="9"/>
      <c r="I243" s="187">
        <v>1</v>
      </c>
      <c r="J243" s="9"/>
      <c r="K243" s="9"/>
      <c r="L243" s="9"/>
      <c r="M243" s="9"/>
      <c r="N243" s="9"/>
      <c r="O243" s="9"/>
      <c r="P243" s="187">
        <v>0.5</v>
      </c>
      <c r="Q243" s="9"/>
      <c r="R243" s="9"/>
      <c r="S243" s="9"/>
      <c r="T243" s="187">
        <v>0.5</v>
      </c>
      <c r="U243" s="9"/>
      <c r="V243" s="9"/>
      <c r="W243" s="187">
        <v>1</v>
      </c>
      <c r="X243" s="9"/>
      <c r="Y243" s="9"/>
      <c r="Z243" s="9"/>
      <c r="AA243" s="187">
        <v>0.5</v>
      </c>
      <c r="AB243" s="9"/>
      <c r="AC243" s="9"/>
      <c r="AD243" s="187">
        <v>0.5</v>
      </c>
      <c r="AE243" s="9"/>
      <c r="AF243" s="9"/>
      <c r="AG243" s="9"/>
      <c r="AH243" s="187">
        <v>0.5</v>
      </c>
      <c r="AI243" s="9"/>
      <c r="AJ243" s="9"/>
      <c r="AK243" s="9"/>
      <c r="AL243" s="9"/>
      <c r="AM243" s="9"/>
      <c r="AN243" s="10"/>
      <c r="AO243" s="10"/>
      <c r="AP243" s="10"/>
      <c r="AQ243" s="10"/>
      <c r="AR243" s="9"/>
      <c r="AS243" s="9"/>
      <c r="AT243" s="10"/>
      <c r="AU243" s="10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</row>
    <row r="244" spans="1:58" ht="15.75">
      <c r="A244">
        <v>229</v>
      </c>
      <c r="C244" s="57" t="s">
        <v>267</v>
      </c>
      <c r="D244"/>
      <c r="E244" s="64">
        <v>1</v>
      </c>
      <c r="F244" s="51" t="s">
        <v>43</v>
      </c>
      <c r="G244" s="9"/>
      <c r="H244" s="9"/>
      <c r="I244" s="9"/>
      <c r="J244" s="9"/>
      <c r="K244" s="9"/>
      <c r="L244" s="9"/>
      <c r="M244" s="187">
        <v>0.5</v>
      </c>
      <c r="N244" s="9"/>
      <c r="O244" s="9"/>
      <c r="P244" s="9"/>
      <c r="Q244" s="9"/>
      <c r="R244" s="9"/>
      <c r="S244" s="9"/>
      <c r="T244" s="187">
        <v>0.5</v>
      </c>
      <c r="U244" s="9"/>
      <c r="V244" s="9"/>
      <c r="W244" s="9"/>
      <c r="X244" s="9"/>
      <c r="Y244" s="9"/>
      <c r="Z244" s="9"/>
      <c r="AA244" s="187">
        <v>0.5</v>
      </c>
      <c r="AB244" s="9"/>
      <c r="AC244" s="9"/>
      <c r="AD244" s="9"/>
      <c r="AE244" s="9"/>
      <c r="AF244" s="9"/>
      <c r="AG244" s="9"/>
      <c r="AH244" s="187">
        <v>0.5</v>
      </c>
      <c r="AI244" s="9"/>
      <c r="AJ244" s="9"/>
      <c r="AK244" s="9"/>
      <c r="AL244" s="9"/>
      <c r="AM244" s="9"/>
      <c r="AN244" s="10"/>
      <c r="AO244" s="10"/>
      <c r="AP244" s="10"/>
      <c r="AQ244" s="10"/>
      <c r="AR244" s="9"/>
      <c r="AS244" s="9"/>
      <c r="AT244" s="10"/>
      <c r="AU244" s="10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</row>
    <row r="245" spans="1:58" ht="15.75">
      <c r="A245">
        <v>230</v>
      </c>
      <c r="C245" s="57" t="s">
        <v>268</v>
      </c>
      <c r="D245">
        <v>1</v>
      </c>
      <c r="E245" s="64">
        <v>1</v>
      </c>
      <c r="F245" s="51" t="s">
        <v>43</v>
      </c>
      <c r="G245" s="9"/>
      <c r="H245" s="9"/>
      <c r="I245" s="189">
        <v>1</v>
      </c>
      <c r="J245" s="9"/>
      <c r="K245" s="9"/>
      <c r="L245" s="9"/>
      <c r="M245" s="189">
        <v>1</v>
      </c>
      <c r="N245" s="9"/>
      <c r="O245" s="9"/>
      <c r="P245" s="187">
        <v>1</v>
      </c>
      <c r="Q245" s="9"/>
      <c r="R245" s="9"/>
      <c r="S245" s="9"/>
      <c r="T245" s="189">
        <v>1</v>
      </c>
      <c r="U245" s="9"/>
      <c r="V245" s="9"/>
      <c r="W245" s="189">
        <v>1</v>
      </c>
      <c r="X245" s="9"/>
      <c r="Y245" s="9"/>
      <c r="Z245" s="9"/>
      <c r="AA245" s="189">
        <v>1</v>
      </c>
      <c r="AB245" s="9"/>
      <c r="AC245" s="9"/>
      <c r="AD245" s="189">
        <v>1</v>
      </c>
      <c r="AE245" s="9"/>
      <c r="AF245" s="9"/>
      <c r="AG245" s="9"/>
      <c r="AH245" s="189">
        <v>1</v>
      </c>
      <c r="AI245" s="9"/>
      <c r="AJ245" s="9"/>
      <c r="AK245" s="9"/>
      <c r="AL245" s="9"/>
      <c r="AM245" s="9"/>
      <c r="AN245" s="10"/>
      <c r="AO245" s="10"/>
      <c r="AP245" s="10"/>
      <c r="AQ245" s="10"/>
      <c r="AR245" s="9"/>
      <c r="AS245" s="9"/>
      <c r="AT245" s="10"/>
      <c r="AU245" s="10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</row>
    <row r="246" spans="1:58" ht="15.75">
      <c r="A246">
        <v>231</v>
      </c>
      <c r="C246" s="57" t="s">
        <v>269</v>
      </c>
      <c r="D246"/>
      <c r="E246" s="64">
        <v>1</v>
      </c>
      <c r="F246" s="51" t="s">
        <v>43</v>
      </c>
      <c r="G246" s="9"/>
      <c r="H246" s="9"/>
      <c r="I246" s="9"/>
      <c r="J246" s="9"/>
      <c r="K246" s="9"/>
      <c r="L246" s="9"/>
      <c r="M246" s="187">
        <v>1</v>
      </c>
      <c r="N246" s="9"/>
      <c r="O246" s="9"/>
      <c r="P246" s="9"/>
      <c r="Q246" s="9"/>
      <c r="R246" s="9"/>
      <c r="S246" s="9"/>
      <c r="T246" s="187">
        <v>1</v>
      </c>
      <c r="U246" s="9"/>
      <c r="V246" s="9"/>
      <c r="W246" s="9"/>
      <c r="X246" s="9"/>
      <c r="Y246" s="9"/>
      <c r="Z246" s="9"/>
      <c r="AA246" s="187">
        <v>1</v>
      </c>
      <c r="AB246" s="9"/>
      <c r="AC246" s="9"/>
      <c r="AD246" s="9"/>
      <c r="AE246" s="9"/>
      <c r="AF246" s="9"/>
      <c r="AG246" s="9"/>
      <c r="AH246" s="187">
        <v>1</v>
      </c>
      <c r="AI246" s="9"/>
      <c r="AJ246" s="9"/>
      <c r="AK246" s="9"/>
      <c r="AL246" s="9"/>
      <c r="AM246" s="9"/>
      <c r="AN246" s="10"/>
      <c r="AO246" s="10"/>
      <c r="AP246" s="10"/>
      <c r="AQ246" s="10"/>
      <c r="AR246" s="9"/>
      <c r="AS246" s="9"/>
      <c r="AT246" s="10"/>
      <c r="AU246" s="10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</row>
    <row r="247" spans="1:58" ht="15.75">
      <c r="A247">
        <v>232</v>
      </c>
      <c r="C247" s="57" t="s">
        <v>270</v>
      </c>
      <c r="D247">
        <v>1</v>
      </c>
      <c r="E247" s="64">
        <v>1</v>
      </c>
      <c r="F247" s="51" t="s">
        <v>45</v>
      </c>
      <c r="G247" s="9"/>
      <c r="H247" s="9"/>
      <c r="I247" s="187">
        <v>1</v>
      </c>
      <c r="J247" s="9"/>
      <c r="K247" s="9"/>
      <c r="L247" s="9"/>
      <c r="M247" s="189">
        <v>1</v>
      </c>
      <c r="N247" s="9"/>
      <c r="O247" s="9"/>
      <c r="P247" s="187">
        <v>1</v>
      </c>
      <c r="Q247" s="9"/>
      <c r="R247" s="9"/>
      <c r="S247" s="9"/>
      <c r="T247" s="189">
        <v>1</v>
      </c>
      <c r="U247" s="9"/>
      <c r="V247" s="9"/>
      <c r="W247" s="187">
        <v>1</v>
      </c>
      <c r="X247" s="9"/>
      <c r="Y247" s="9"/>
      <c r="Z247" s="9"/>
      <c r="AA247" s="189">
        <v>1</v>
      </c>
      <c r="AB247" s="9"/>
      <c r="AC247" s="9"/>
      <c r="AD247" s="187">
        <v>0.5</v>
      </c>
      <c r="AE247" s="9"/>
      <c r="AF247" s="9"/>
      <c r="AG247" s="9"/>
      <c r="AH247" s="187">
        <v>1</v>
      </c>
      <c r="AI247" s="9"/>
      <c r="AJ247" s="9"/>
      <c r="AK247" s="9"/>
      <c r="AL247" s="9"/>
      <c r="AM247" s="9"/>
      <c r="AN247" s="10"/>
      <c r="AO247" s="10"/>
      <c r="AP247" s="10"/>
      <c r="AQ247" s="10"/>
      <c r="AR247" s="9"/>
      <c r="AS247" s="9"/>
      <c r="AT247" s="10"/>
      <c r="AU247" s="10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</row>
    <row r="248" spans="1:58" ht="15.75">
      <c r="A248">
        <v>233</v>
      </c>
      <c r="C248" s="57" t="s">
        <v>271</v>
      </c>
      <c r="D248"/>
      <c r="E248" s="64">
        <v>1</v>
      </c>
      <c r="F248" s="51" t="s">
        <v>42</v>
      </c>
      <c r="G248" s="9"/>
      <c r="H248" s="9"/>
      <c r="I248" s="9"/>
      <c r="J248" s="9"/>
      <c r="K248" s="9"/>
      <c r="L248" s="9"/>
      <c r="M248" s="187">
        <v>1</v>
      </c>
      <c r="N248" s="9"/>
      <c r="O248" s="9"/>
      <c r="P248" s="9"/>
      <c r="Q248" s="9"/>
      <c r="R248" s="9"/>
      <c r="S248" s="9"/>
      <c r="T248" s="187">
        <v>0.5</v>
      </c>
      <c r="U248" s="9"/>
      <c r="V248" s="9"/>
      <c r="W248" s="9"/>
      <c r="X248" s="9"/>
      <c r="Y248" s="9"/>
      <c r="Z248" s="9"/>
      <c r="AA248" s="187">
        <v>0.5</v>
      </c>
      <c r="AB248" s="9"/>
      <c r="AC248" s="9"/>
      <c r="AD248" s="9"/>
      <c r="AE248" s="9"/>
      <c r="AF248" s="9"/>
      <c r="AG248" s="9"/>
      <c r="AH248" s="187">
        <v>0.5</v>
      </c>
      <c r="AI248" s="9"/>
      <c r="AJ248" s="9"/>
      <c r="AK248" s="9"/>
      <c r="AL248" s="9"/>
      <c r="AM248" s="9"/>
      <c r="AN248" s="10"/>
      <c r="AO248" s="10"/>
      <c r="AP248" s="10"/>
      <c r="AQ248" s="10"/>
      <c r="AR248" s="9"/>
      <c r="AS248" s="9"/>
      <c r="AT248" s="9"/>
      <c r="AU248" s="10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</row>
    <row r="249" spans="1:58" ht="15.75">
      <c r="A249">
        <v>234</v>
      </c>
      <c r="C249" s="57" t="s">
        <v>272</v>
      </c>
      <c r="D249"/>
      <c r="E249" s="64">
        <v>1</v>
      </c>
      <c r="F249" s="51" t="s">
        <v>43</v>
      </c>
      <c r="G249" s="9"/>
      <c r="H249" s="9"/>
      <c r="I249" s="9"/>
      <c r="J249" s="9"/>
      <c r="K249" s="9"/>
      <c r="L249" s="9"/>
      <c r="M249" s="187">
        <v>1</v>
      </c>
      <c r="N249" s="9"/>
      <c r="O249" s="9"/>
      <c r="P249" s="9"/>
      <c r="Q249" s="9"/>
      <c r="R249" s="9"/>
      <c r="S249" s="9"/>
      <c r="T249" s="187">
        <v>1</v>
      </c>
      <c r="U249" s="9"/>
      <c r="V249" s="9"/>
      <c r="W249" s="9"/>
      <c r="X249" s="9"/>
      <c r="Y249" s="9"/>
      <c r="Z249" s="9"/>
      <c r="AA249" s="187">
        <v>1</v>
      </c>
      <c r="AB249" s="9"/>
      <c r="AC249" s="9"/>
      <c r="AD249" s="9"/>
      <c r="AE249" s="9"/>
      <c r="AF249" s="9"/>
      <c r="AG249" s="9"/>
      <c r="AH249" s="189">
        <v>1</v>
      </c>
      <c r="AI249" s="9"/>
      <c r="AJ249" s="9"/>
      <c r="AK249" s="9"/>
      <c r="AL249" s="9"/>
      <c r="AM249" s="9"/>
      <c r="AN249" s="10"/>
      <c r="AO249" s="10"/>
      <c r="AP249" s="10"/>
      <c r="AQ249" s="10"/>
      <c r="AR249" s="9"/>
      <c r="AS249" s="9"/>
      <c r="AT249" s="10"/>
      <c r="AU249" s="10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</row>
    <row r="250" spans="1:58" ht="15.75">
      <c r="A250">
        <v>235</v>
      </c>
      <c r="C250" s="57" t="s">
        <v>273</v>
      </c>
      <c r="D250">
        <v>1</v>
      </c>
      <c r="E250" s="64">
        <v>1</v>
      </c>
      <c r="F250" s="51" t="s">
        <v>43</v>
      </c>
      <c r="G250" s="9"/>
      <c r="H250" s="9"/>
      <c r="I250" s="189">
        <v>1</v>
      </c>
      <c r="J250" s="9"/>
      <c r="K250" s="9"/>
      <c r="L250" s="9"/>
      <c r="M250" s="189">
        <v>1</v>
      </c>
      <c r="N250" s="9"/>
      <c r="O250" s="9"/>
      <c r="P250" s="187">
        <v>1</v>
      </c>
      <c r="Q250" s="9"/>
      <c r="R250" s="9"/>
      <c r="S250" s="9"/>
      <c r="T250" s="187">
        <v>1</v>
      </c>
      <c r="U250" s="9"/>
      <c r="V250" s="9"/>
      <c r="W250" s="187">
        <v>1</v>
      </c>
      <c r="X250" s="9"/>
      <c r="Y250" s="9"/>
      <c r="Z250" s="9"/>
      <c r="AA250" s="187">
        <v>1</v>
      </c>
      <c r="AB250" s="9"/>
      <c r="AC250" s="9"/>
      <c r="AD250" s="187">
        <v>0.5</v>
      </c>
      <c r="AE250" s="9"/>
      <c r="AF250" s="9"/>
      <c r="AG250" s="9"/>
      <c r="AH250" s="187">
        <v>1</v>
      </c>
      <c r="AI250" s="9"/>
      <c r="AJ250" s="9"/>
      <c r="AK250" s="9"/>
      <c r="AL250" s="9"/>
      <c r="AM250" s="9"/>
      <c r="AN250" s="10"/>
      <c r="AO250" s="10"/>
      <c r="AP250" s="10"/>
      <c r="AQ250" s="10"/>
      <c r="AR250" s="9"/>
      <c r="AS250" s="9"/>
      <c r="AT250" s="10"/>
      <c r="AU250" s="10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</row>
    <row r="251" spans="1:58" ht="15.75">
      <c r="A251">
        <v>236</v>
      </c>
      <c r="C251" s="57" t="s">
        <v>274</v>
      </c>
      <c r="D251">
        <v>1</v>
      </c>
      <c r="E251" s="20">
        <v>1</v>
      </c>
      <c r="F251" s="51" t="s">
        <v>43</v>
      </c>
      <c r="G251" s="9"/>
      <c r="H251" s="9"/>
      <c r="I251" s="187">
        <v>1</v>
      </c>
      <c r="J251" s="9"/>
      <c r="K251" s="9"/>
      <c r="L251" s="9"/>
      <c r="M251" s="187">
        <v>1</v>
      </c>
      <c r="N251" s="9"/>
      <c r="O251" s="9"/>
      <c r="P251" s="9"/>
      <c r="Q251" s="9"/>
      <c r="R251" s="9"/>
      <c r="S251" s="9"/>
      <c r="T251" s="9"/>
      <c r="U251" s="9"/>
      <c r="V251" s="9"/>
      <c r="W251" s="187">
        <v>1</v>
      </c>
      <c r="X251" s="9"/>
      <c r="Y251" s="9"/>
      <c r="Z251" s="9"/>
      <c r="AA251" s="187">
        <v>1</v>
      </c>
      <c r="AB251" s="9"/>
      <c r="AC251" s="9"/>
      <c r="AD251" s="187">
        <v>1</v>
      </c>
      <c r="AE251" s="9"/>
      <c r="AF251" s="9"/>
      <c r="AG251" s="9"/>
      <c r="AH251" s="187">
        <v>1</v>
      </c>
      <c r="AI251" s="9"/>
      <c r="AJ251" s="9"/>
      <c r="AK251" s="9"/>
      <c r="AL251" s="9"/>
      <c r="AM251" s="9"/>
      <c r="AN251" s="10"/>
      <c r="AO251" s="10"/>
      <c r="AP251" s="10"/>
      <c r="AQ251" s="10"/>
      <c r="AR251" s="9"/>
      <c r="AS251" s="9"/>
      <c r="AT251" s="10"/>
      <c r="AU251" s="10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</row>
    <row r="252" spans="1:58" ht="15.75">
      <c r="A252">
        <v>237</v>
      </c>
      <c r="C252" s="57" t="s">
        <v>61</v>
      </c>
      <c r="D252">
        <v>1</v>
      </c>
      <c r="E252" s="20">
        <v>1</v>
      </c>
      <c r="F252" s="51" t="s">
        <v>42</v>
      </c>
      <c r="G252" s="16"/>
      <c r="H252" s="16"/>
      <c r="I252" s="189">
        <v>1</v>
      </c>
      <c r="J252" s="16"/>
      <c r="K252" s="16"/>
      <c r="L252" s="16"/>
      <c r="M252" s="189">
        <v>1</v>
      </c>
      <c r="N252" s="16"/>
      <c r="O252" s="16"/>
      <c r="P252" s="187">
        <v>1</v>
      </c>
      <c r="Q252" s="16"/>
      <c r="R252" s="16"/>
      <c r="S252" s="16"/>
      <c r="T252" s="187">
        <v>1</v>
      </c>
      <c r="U252" s="16"/>
      <c r="V252" s="16"/>
      <c r="W252" s="187">
        <v>1</v>
      </c>
      <c r="X252" s="16"/>
      <c r="Y252" s="16"/>
      <c r="Z252" s="16"/>
      <c r="AA252" s="189">
        <v>1</v>
      </c>
      <c r="AB252" s="16"/>
      <c r="AC252" s="16"/>
      <c r="AD252" s="187">
        <v>1</v>
      </c>
      <c r="AE252" s="16"/>
      <c r="AF252" s="16"/>
      <c r="AG252" s="16"/>
      <c r="AH252" s="189">
        <v>1</v>
      </c>
      <c r="AI252" s="16"/>
      <c r="AJ252" s="16"/>
      <c r="AK252" s="16"/>
      <c r="AL252" s="16"/>
      <c r="AM252" s="16"/>
      <c r="AN252" s="10"/>
      <c r="AO252" s="10"/>
      <c r="AP252" s="10"/>
      <c r="AQ252" s="10"/>
      <c r="AR252" s="16"/>
      <c r="AS252" s="16"/>
      <c r="AT252" s="10"/>
      <c r="AU252" s="10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</row>
    <row r="253" spans="1:73" ht="15.75">
      <c r="A253">
        <v>238</v>
      </c>
      <c r="C253" s="57" t="s">
        <v>275</v>
      </c>
      <c r="D253"/>
      <c r="E253" s="64">
        <v>1</v>
      </c>
      <c r="F253" s="51" t="s">
        <v>43</v>
      </c>
      <c r="G253" s="16"/>
      <c r="H253" s="16"/>
      <c r="I253" s="16"/>
      <c r="J253" s="16"/>
      <c r="K253" s="16"/>
      <c r="L253" s="16"/>
      <c r="M253" s="189">
        <v>1</v>
      </c>
      <c r="N253" s="16"/>
      <c r="O253" s="16"/>
      <c r="P253" s="16"/>
      <c r="Q253" s="16"/>
      <c r="R253" s="16"/>
      <c r="S253" s="16"/>
      <c r="T253" s="187">
        <v>1</v>
      </c>
      <c r="U253" s="16"/>
      <c r="V253" s="16"/>
      <c r="W253" s="16"/>
      <c r="X253" s="16"/>
      <c r="Y253" s="16"/>
      <c r="Z253" s="16"/>
      <c r="AA253" s="187">
        <v>1</v>
      </c>
      <c r="AB253" s="16"/>
      <c r="AC253" s="16"/>
      <c r="AD253" s="16"/>
      <c r="AE253" s="16"/>
      <c r="AF253" s="16"/>
      <c r="AG253" s="16"/>
      <c r="AH253" s="189">
        <v>1</v>
      </c>
      <c r="AI253" s="16"/>
      <c r="AJ253" s="16"/>
      <c r="AK253" s="16"/>
      <c r="AL253" s="16"/>
      <c r="AM253" s="16"/>
      <c r="AN253" s="10"/>
      <c r="AO253" s="10"/>
      <c r="AP253" s="10"/>
      <c r="AQ253" s="10"/>
      <c r="AR253" s="16"/>
      <c r="AS253" s="16"/>
      <c r="AT253" s="10"/>
      <c r="AU253" s="9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</row>
    <row r="254" spans="1:73" ht="15.75">
      <c r="A254">
        <v>239</v>
      </c>
      <c r="C254" s="57" t="s">
        <v>276</v>
      </c>
      <c r="D254">
        <v>1</v>
      </c>
      <c r="E254" s="87">
        <v>1</v>
      </c>
      <c r="F254" s="51" t="s">
        <v>43</v>
      </c>
      <c r="G254" s="9"/>
      <c r="H254" s="9"/>
      <c r="I254" s="187">
        <v>1</v>
      </c>
      <c r="J254" s="9"/>
      <c r="K254" s="9"/>
      <c r="L254" s="9"/>
      <c r="M254" s="189">
        <v>1</v>
      </c>
      <c r="N254" s="9"/>
      <c r="O254" s="9"/>
      <c r="P254" s="187">
        <v>0.5</v>
      </c>
      <c r="Q254" s="9"/>
      <c r="R254" s="9"/>
      <c r="S254" s="9"/>
      <c r="T254" s="187">
        <v>1</v>
      </c>
      <c r="U254" s="9"/>
      <c r="V254" s="9"/>
      <c r="W254" s="187">
        <v>0.5</v>
      </c>
      <c r="X254" s="9"/>
      <c r="Y254" s="9"/>
      <c r="Z254" s="9"/>
      <c r="AA254" s="187">
        <v>0.5</v>
      </c>
      <c r="AB254" s="9"/>
      <c r="AC254" s="9"/>
      <c r="AD254" s="187">
        <v>0.5</v>
      </c>
      <c r="AE254" s="9"/>
      <c r="AF254" s="9"/>
      <c r="AG254" s="9"/>
      <c r="AH254" s="187">
        <v>1</v>
      </c>
      <c r="AI254" s="9"/>
      <c r="AJ254" s="9"/>
      <c r="AK254" s="9"/>
      <c r="AL254" s="9"/>
      <c r="AM254" s="9"/>
      <c r="AN254" s="10"/>
      <c r="AO254" s="10"/>
      <c r="AP254" s="10"/>
      <c r="AQ254" s="10"/>
      <c r="AR254" s="9"/>
      <c r="AS254" s="9"/>
      <c r="AT254" s="10"/>
      <c r="AU254" s="9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</row>
    <row r="255" spans="1:73" ht="15.75">
      <c r="A255">
        <v>240</v>
      </c>
      <c r="C255" s="57" t="s">
        <v>277</v>
      </c>
      <c r="D255">
        <v>1</v>
      </c>
      <c r="E255" s="64">
        <v>1</v>
      </c>
      <c r="F255" s="51" t="s">
        <v>43</v>
      </c>
      <c r="G255" s="9"/>
      <c r="H255" s="9"/>
      <c r="I255" s="187">
        <v>1</v>
      </c>
      <c r="J255" s="9"/>
      <c r="K255" s="9"/>
      <c r="L255" s="9"/>
      <c r="M255" s="189">
        <v>1</v>
      </c>
      <c r="N255" s="9"/>
      <c r="O255" s="9"/>
      <c r="P255" s="187">
        <v>1</v>
      </c>
      <c r="Q255" s="9"/>
      <c r="R255" s="9"/>
      <c r="S255" s="9"/>
      <c r="T255" s="187">
        <v>1</v>
      </c>
      <c r="U255" s="9"/>
      <c r="V255" s="9"/>
      <c r="W255" s="187">
        <v>1</v>
      </c>
      <c r="X255" s="9"/>
      <c r="Y255" s="9"/>
      <c r="Z255" s="9"/>
      <c r="AA255" s="187">
        <v>1</v>
      </c>
      <c r="AB255" s="9"/>
      <c r="AC255" s="9"/>
      <c r="AD255" s="187">
        <v>1</v>
      </c>
      <c r="AE255" s="9"/>
      <c r="AF255" s="9"/>
      <c r="AG255" s="9"/>
      <c r="AH255" s="187">
        <v>1</v>
      </c>
      <c r="AI255" s="9"/>
      <c r="AJ255" s="9"/>
      <c r="AK255" s="9"/>
      <c r="AL255" s="9"/>
      <c r="AM255" s="9"/>
      <c r="AN255" s="10"/>
      <c r="AO255" s="10"/>
      <c r="AP255" s="10"/>
      <c r="AQ255" s="10"/>
      <c r="AR255" s="9"/>
      <c r="AS255" s="9"/>
      <c r="AT255" s="10"/>
      <c r="AU255" s="9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</row>
    <row r="256" spans="1:73" ht="15.75">
      <c r="A256">
        <v>241</v>
      </c>
      <c r="C256" s="57" t="s">
        <v>278</v>
      </c>
      <c r="D256"/>
      <c r="E256" s="64">
        <v>1</v>
      </c>
      <c r="F256" s="51" t="s">
        <v>43</v>
      </c>
      <c r="G256" s="9"/>
      <c r="H256" s="9"/>
      <c r="I256" s="9"/>
      <c r="J256" s="9"/>
      <c r="K256" s="9"/>
      <c r="L256" s="9"/>
      <c r="M256" s="187">
        <v>1</v>
      </c>
      <c r="N256" s="9"/>
      <c r="O256" s="9"/>
      <c r="P256" s="9"/>
      <c r="Q256" s="9"/>
      <c r="R256" s="9"/>
      <c r="S256" s="9"/>
      <c r="T256" s="187">
        <v>1</v>
      </c>
      <c r="U256" s="9"/>
      <c r="V256" s="9"/>
      <c r="W256" s="9"/>
      <c r="X256" s="9"/>
      <c r="Y256" s="9"/>
      <c r="Z256" s="9"/>
      <c r="AA256" s="187">
        <v>1</v>
      </c>
      <c r="AB256" s="9"/>
      <c r="AC256" s="9"/>
      <c r="AD256" s="9"/>
      <c r="AE256" s="9"/>
      <c r="AF256" s="9"/>
      <c r="AG256" s="9"/>
      <c r="AH256" s="187">
        <v>1</v>
      </c>
      <c r="AI256" s="9"/>
      <c r="AJ256" s="9"/>
      <c r="AK256" s="9"/>
      <c r="AL256" s="9"/>
      <c r="AM256" s="9"/>
      <c r="AN256" s="10"/>
      <c r="AO256" s="10"/>
      <c r="AP256" s="10"/>
      <c r="AQ256" s="10"/>
      <c r="AR256" s="9"/>
      <c r="AS256" s="9"/>
      <c r="AT256" s="10"/>
      <c r="AU256" s="9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</row>
    <row r="257" spans="1:73" ht="15.75">
      <c r="A257">
        <v>242</v>
      </c>
      <c r="C257" s="57" t="s">
        <v>279</v>
      </c>
      <c r="D257">
        <v>1</v>
      </c>
      <c r="E257" s="64">
        <v>1</v>
      </c>
      <c r="F257" s="51" t="s">
        <v>43</v>
      </c>
      <c r="G257" s="9"/>
      <c r="H257" s="9"/>
      <c r="I257" s="189">
        <v>1</v>
      </c>
      <c r="J257" s="9"/>
      <c r="K257" s="9"/>
      <c r="L257" s="9"/>
      <c r="M257" s="189">
        <v>1</v>
      </c>
      <c r="N257" s="9"/>
      <c r="O257" s="9"/>
      <c r="P257" s="189">
        <v>1</v>
      </c>
      <c r="Q257" s="9"/>
      <c r="R257" s="9"/>
      <c r="S257" s="9"/>
      <c r="T257" s="189">
        <v>1</v>
      </c>
      <c r="U257" s="9"/>
      <c r="V257" s="9"/>
      <c r="W257" s="189">
        <v>1</v>
      </c>
      <c r="X257" s="9"/>
      <c r="Y257" s="9"/>
      <c r="Z257" s="9"/>
      <c r="AA257" s="189">
        <v>1</v>
      </c>
      <c r="AB257" s="9"/>
      <c r="AC257" s="9"/>
      <c r="AD257" s="189">
        <v>1</v>
      </c>
      <c r="AE257" s="9"/>
      <c r="AF257" s="9"/>
      <c r="AG257" s="9"/>
      <c r="AH257" s="189">
        <v>1</v>
      </c>
      <c r="AI257" s="9"/>
      <c r="AJ257" s="9"/>
      <c r="AK257" s="9"/>
      <c r="AL257" s="9"/>
      <c r="AM257" s="9"/>
      <c r="AN257" s="10"/>
      <c r="AO257" s="10"/>
      <c r="AP257" s="10"/>
      <c r="AQ257" s="10"/>
      <c r="AR257" s="9"/>
      <c r="AS257" s="9"/>
      <c r="AT257" s="10"/>
      <c r="AU257" s="9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</row>
    <row r="258" spans="1:73" ht="15.75">
      <c r="A258">
        <v>243</v>
      </c>
      <c r="C258" s="57" t="s">
        <v>279</v>
      </c>
      <c r="D258">
        <v>1</v>
      </c>
      <c r="E258" s="64">
        <v>1</v>
      </c>
      <c r="F258" s="51" t="s">
        <v>43</v>
      </c>
      <c r="G258" s="9"/>
      <c r="H258" s="9"/>
      <c r="I258" s="189">
        <v>1</v>
      </c>
      <c r="J258" s="9"/>
      <c r="K258" s="9"/>
      <c r="L258" s="9"/>
      <c r="M258" s="189">
        <v>1</v>
      </c>
      <c r="N258" s="9"/>
      <c r="O258" s="9"/>
      <c r="P258" s="189">
        <v>1</v>
      </c>
      <c r="Q258" s="9"/>
      <c r="R258" s="9"/>
      <c r="S258" s="9"/>
      <c r="T258" s="189">
        <v>1</v>
      </c>
      <c r="U258" s="9"/>
      <c r="V258" s="9"/>
      <c r="W258" s="189">
        <v>1</v>
      </c>
      <c r="X258" s="9"/>
      <c r="Y258" s="9"/>
      <c r="Z258" s="9"/>
      <c r="AA258" s="189">
        <v>1</v>
      </c>
      <c r="AB258" s="9"/>
      <c r="AC258" s="9"/>
      <c r="AD258" s="189">
        <v>1</v>
      </c>
      <c r="AE258" s="9"/>
      <c r="AF258" s="9"/>
      <c r="AG258" s="9"/>
      <c r="AH258" s="189">
        <v>1</v>
      </c>
      <c r="AI258" s="9"/>
      <c r="AJ258" s="9"/>
      <c r="AK258" s="9"/>
      <c r="AL258" s="9"/>
      <c r="AM258" s="9"/>
      <c r="AN258" s="10"/>
      <c r="AO258" s="10"/>
      <c r="AP258" s="10"/>
      <c r="AQ258" s="10"/>
      <c r="AR258" s="9"/>
      <c r="AS258" s="9"/>
      <c r="AT258" s="10"/>
      <c r="AU258" s="9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</row>
    <row r="259" spans="1:73" ht="15.75">
      <c r="A259">
        <v>244</v>
      </c>
      <c r="C259" s="57" t="s">
        <v>280</v>
      </c>
      <c r="D259"/>
      <c r="E259" s="64">
        <v>1</v>
      </c>
      <c r="F259" s="51" t="s">
        <v>43</v>
      </c>
      <c r="G259" s="9"/>
      <c r="H259" s="9"/>
      <c r="I259" s="9"/>
      <c r="J259" s="9"/>
      <c r="K259" s="9"/>
      <c r="L259" s="9"/>
      <c r="M259" s="189">
        <v>1</v>
      </c>
      <c r="N259" s="9"/>
      <c r="O259" s="9"/>
      <c r="P259" s="9"/>
      <c r="Q259" s="9"/>
      <c r="R259" s="9"/>
      <c r="S259" s="9"/>
      <c r="T259" s="189">
        <v>1</v>
      </c>
      <c r="U259" s="9"/>
      <c r="V259" s="9"/>
      <c r="W259" s="9"/>
      <c r="X259" s="9"/>
      <c r="Y259" s="9"/>
      <c r="Z259" s="9"/>
      <c r="AA259" s="187">
        <v>0.5</v>
      </c>
      <c r="AB259" s="9"/>
      <c r="AC259" s="9"/>
      <c r="AD259" s="9"/>
      <c r="AE259" s="9"/>
      <c r="AF259" s="9"/>
      <c r="AG259" s="9"/>
      <c r="AH259" s="189">
        <v>1</v>
      </c>
      <c r="AI259" s="9"/>
      <c r="AJ259" s="9"/>
      <c r="AK259" s="9"/>
      <c r="AL259" s="9"/>
      <c r="AM259" s="9"/>
      <c r="AN259" s="10"/>
      <c r="AO259" s="10"/>
      <c r="AP259" s="10"/>
      <c r="AQ259" s="10"/>
      <c r="AR259" s="9"/>
      <c r="AS259" s="9"/>
      <c r="AT259" s="10"/>
      <c r="AU259" s="9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</row>
    <row r="260" spans="1:73" ht="15.75">
      <c r="A260">
        <v>245</v>
      </c>
      <c r="C260" s="57" t="s">
        <v>281</v>
      </c>
      <c r="D260">
        <v>1</v>
      </c>
      <c r="E260" s="64">
        <v>1</v>
      </c>
      <c r="F260" s="51" t="s">
        <v>43</v>
      </c>
      <c r="G260" s="9"/>
      <c r="H260" s="9"/>
      <c r="I260" s="187">
        <v>1</v>
      </c>
      <c r="J260" s="9"/>
      <c r="K260" s="9"/>
      <c r="L260" s="9"/>
      <c r="M260" s="187">
        <v>1</v>
      </c>
      <c r="N260" s="9"/>
      <c r="O260" s="9"/>
      <c r="P260" s="187">
        <v>1</v>
      </c>
      <c r="Q260" s="9"/>
      <c r="R260" s="9"/>
      <c r="S260" s="9"/>
      <c r="T260" s="187">
        <v>1</v>
      </c>
      <c r="U260" s="9"/>
      <c r="V260" s="9"/>
      <c r="W260" s="187">
        <v>1</v>
      </c>
      <c r="X260" s="9"/>
      <c r="Y260" s="9"/>
      <c r="Z260" s="9"/>
      <c r="AA260" s="187">
        <v>1</v>
      </c>
      <c r="AB260" s="9"/>
      <c r="AC260" s="9"/>
      <c r="AD260" s="189">
        <v>1</v>
      </c>
      <c r="AE260" s="9"/>
      <c r="AF260" s="9"/>
      <c r="AG260" s="9"/>
      <c r="AH260" s="187">
        <v>1</v>
      </c>
      <c r="AI260" s="9"/>
      <c r="AJ260" s="9"/>
      <c r="AK260" s="9"/>
      <c r="AL260" s="9"/>
      <c r="AM260" s="9"/>
      <c r="AN260" s="10"/>
      <c r="AO260" s="10"/>
      <c r="AP260" s="10"/>
      <c r="AQ260" s="10"/>
      <c r="AR260" s="9"/>
      <c r="AS260" s="9"/>
      <c r="AT260" s="10"/>
      <c r="AU260" s="9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</row>
    <row r="261" spans="1:73" ht="15.75">
      <c r="A261">
        <v>246</v>
      </c>
      <c r="C261" s="57" t="s">
        <v>282</v>
      </c>
      <c r="D261">
        <v>1</v>
      </c>
      <c r="E261" s="64">
        <v>1</v>
      </c>
      <c r="F261" s="51" t="s">
        <v>45</v>
      </c>
      <c r="G261" s="9"/>
      <c r="H261" s="9"/>
      <c r="I261" s="189">
        <v>1</v>
      </c>
      <c r="J261" s="9"/>
      <c r="K261" s="9"/>
      <c r="L261" s="9"/>
      <c r="M261" s="189">
        <v>1</v>
      </c>
      <c r="N261" s="9"/>
      <c r="O261" s="9"/>
      <c r="P261" s="189">
        <v>1</v>
      </c>
      <c r="Q261" s="9"/>
      <c r="R261" s="9"/>
      <c r="S261" s="9"/>
      <c r="T261" s="187">
        <v>1</v>
      </c>
      <c r="U261" s="9"/>
      <c r="V261" s="9"/>
      <c r="W261" s="189">
        <v>1</v>
      </c>
      <c r="X261" s="9"/>
      <c r="Y261" s="9"/>
      <c r="Z261" s="9"/>
      <c r="AA261" s="189">
        <v>1</v>
      </c>
      <c r="AB261" s="9"/>
      <c r="AC261" s="9"/>
      <c r="AD261" s="189">
        <v>1</v>
      </c>
      <c r="AE261" s="9"/>
      <c r="AF261" s="9"/>
      <c r="AG261" s="9"/>
      <c r="AH261" s="189">
        <v>1</v>
      </c>
      <c r="AI261" s="9"/>
      <c r="AJ261" s="9"/>
      <c r="AK261" s="9"/>
      <c r="AL261" s="9"/>
      <c r="AM261" s="9"/>
      <c r="AN261" s="10"/>
      <c r="AO261" s="10"/>
      <c r="AP261" s="10"/>
      <c r="AQ261" s="10"/>
      <c r="AR261" s="9"/>
      <c r="AS261" s="9"/>
      <c r="AT261" s="10"/>
      <c r="AU261" s="9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</row>
    <row r="262" spans="1:47" ht="15.75">
      <c r="A262">
        <v>247</v>
      </c>
      <c r="C262" s="39" t="s">
        <v>283</v>
      </c>
      <c r="D262">
        <v>1</v>
      </c>
      <c r="E262" s="81">
        <v>1</v>
      </c>
      <c r="F262" s="51" t="s">
        <v>42</v>
      </c>
      <c r="G262" s="16"/>
      <c r="H262" s="16"/>
      <c r="I262" s="187">
        <v>1</v>
      </c>
      <c r="J262" s="16"/>
      <c r="K262" s="16"/>
      <c r="L262" s="16"/>
      <c r="M262" s="189">
        <v>1</v>
      </c>
      <c r="N262" s="16"/>
      <c r="O262" s="16"/>
      <c r="P262" s="189">
        <v>1</v>
      </c>
      <c r="Q262" s="16"/>
      <c r="R262" s="16"/>
      <c r="S262" s="16"/>
      <c r="T262" s="187">
        <v>1</v>
      </c>
      <c r="U262" s="16"/>
      <c r="V262" s="16"/>
      <c r="W262" s="189">
        <v>1</v>
      </c>
      <c r="X262" s="16"/>
      <c r="Y262" s="16"/>
      <c r="Z262" s="16"/>
      <c r="AA262" s="189">
        <v>1</v>
      </c>
      <c r="AB262" s="16"/>
      <c r="AC262" s="16"/>
      <c r="AD262" s="189">
        <v>1</v>
      </c>
      <c r="AE262" s="16"/>
      <c r="AF262" s="16"/>
      <c r="AG262" s="16"/>
      <c r="AH262" s="187">
        <v>1</v>
      </c>
      <c r="AI262" s="16"/>
      <c r="AJ262" s="16"/>
      <c r="AK262" s="16"/>
      <c r="AL262" s="16"/>
      <c r="AM262" s="16"/>
      <c r="AN262" s="10"/>
      <c r="AO262" s="10"/>
      <c r="AP262" s="10"/>
      <c r="AQ262" s="10"/>
      <c r="AR262" s="16"/>
      <c r="AS262" s="16"/>
      <c r="AT262" s="10"/>
      <c r="AU262" s="16"/>
    </row>
    <row r="263" spans="1:47" ht="15.75">
      <c r="A263">
        <v>248</v>
      </c>
      <c r="C263" s="39" t="s">
        <v>284</v>
      </c>
      <c r="D263"/>
      <c r="E263" s="81">
        <v>1</v>
      </c>
      <c r="F263" s="51" t="s">
        <v>43</v>
      </c>
      <c r="G263" s="16"/>
      <c r="H263" s="16"/>
      <c r="I263" s="16"/>
      <c r="J263" s="16"/>
      <c r="K263" s="16"/>
      <c r="L263" s="16"/>
      <c r="M263" s="187">
        <v>1</v>
      </c>
      <c r="N263" s="16"/>
      <c r="O263" s="16"/>
      <c r="P263" s="16"/>
      <c r="Q263" s="16"/>
      <c r="R263" s="16"/>
      <c r="S263" s="16"/>
      <c r="T263" s="187">
        <v>1</v>
      </c>
      <c r="U263" s="16"/>
      <c r="V263" s="16"/>
      <c r="W263" s="16"/>
      <c r="X263" s="16"/>
      <c r="Y263" s="16"/>
      <c r="Z263" s="16"/>
      <c r="AA263" s="189">
        <v>1</v>
      </c>
      <c r="AB263" s="16"/>
      <c r="AC263" s="16"/>
      <c r="AD263" s="16"/>
      <c r="AE263" s="16"/>
      <c r="AF263" s="16"/>
      <c r="AG263" s="16"/>
      <c r="AH263" s="189">
        <v>1</v>
      </c>
      <c r="AI263" s="16"/>
      <c r="AJ263" s="16"/>
      <c r="AK263" s="16"/>
      <c r="AL263" s="16"/>
      <c r="AM263" s="16"/>
      <c r="AN263" s="10"/>
      <c r="AO263" s="10"/>
      <c r="AP263" s="10"/>
      <c r="AQ263" s="10"/>
      <c r="AR263" s="16"/>
      <c r="AS263" s="16"/>
      <c r="AT263" s="10"/>
      <c r="AU263" s="16"/>
    </row>
    <row r="264" spans="1:47" ht="15.75">
      <c r="A264">
        <v>249</v>
      </c>
      <c r="C264" s="39" t="s">
        <v>285</v>
      </c>
      <c r="D264"/>
      <c r="E264" s="81">
        <v>1</v>
      </c>
      <c r="F264" s="51" t="s">
        <v>43</v>
      </c>
      <c r="G264" s="16"/>
      <c r="H264" s="16"/>
      <c r="I264" s="16"/>
      <c r="J264" s="16"/>
      <c r="K264" s="16"/>
      <c r="L264" s="16"/>
      <c r="M264" s="189">
        <v>1</v>
      </c>
      <c r="N264" s="16"/>
      <c r="O264" s="16"/>
      <c r="P264" s="16"/>
      <c r="Q264" s="16"/>
      <c r="R264" s="16"/>
      <c r="S264" s="16"/>
      <c r="T264" s="187">
        <v>1</v>
      </c>
      <c r="U264" s="16"/>
      <c r="V264" s="16"/>
      <c r="W264" s="16"/>
      <c r="X264" s="16"/>
      <c r="Y264" s="16"/>
      <c r="Z264" s="16"/>
      <c r="AA264" s="189">
        <v>1</v>
      </c>
      <c r="AB264" s="16"/>
      <c r="AC264" s="16"/>
      <c r="AD264" s="16"/>
      <c r="AE264" s="16"/>
      <c r="AF264" s="16"/>
      <c r="AG264" s="16"/>
      <c r="AH264" s="189">
        <v>1</v>
      </c>
      <c r="AI264" s="16"/>
      <c r="AJ264" s="16"/>
      <c r="AK264" s="16"/>
      <c r="AL264" s="16"/>
      <c r="AM264" s="16"/>
      <c r="AN264" s="10"/>
      <c r="AO264" s="10"/>
      <c r="AP264" s="10"/>
      <c r="AQ264" s="10"/>
      <c r="AR264" s="16"/>
      <c r="AS264" s="16"/>
      <c r="AT264" s="10"/>
      <c r="AU264" s="16"/>
    </row>
    <row r="265" spans="1:47" ht="15.75">
      <c r="A265">
        <v>250</v>
      </c>
      <c r="C265" s="39" t="s">
        <v>286</v>
      </c>
      <c r="D265"/>
      <c r="E265" s="81">
        <v>1</v>
      </c>
      <c r="F265" s="51" t="s">
        <v>43</v>
      </c>
      <c r="G265" s="16"/>
      <c r="H265" s="16"/>
      <c r="I265" s="16"/>
      <c r="J265" s="16"/>
      <c r="K265" s="16"/>
      <c r="L265" s="16"/>
      <c r="M265" s="187">
        <v>1</v>
      </c>
      <c r="N265" s="16"/>
      <c r="O265" s="16"/>
      <c r="P265" s="16"/>
      <c r="Q265" s="16"/>
      <c r="R265" s="16"/>
      <c r="S265" s="16"/>
      <c r="T265" s="187">
        <v>1</v>
      </c>
      <c r="U265" s="16"/>
      <c r="V265" s="16"/>
      <c r="W265" s="16"/>
      <c r="X265" s="16"/>
      <c r="Y265" s="16"/>
      <c r="Z265" s="16"/>
      <c r="AA265" s="187">
        <v>0.5</v>
      </c>
      <c r="AB265" s="16"/>
      <c r="AC265" s="16"/>
      <c r="AD265" s="16"/>
      <c r="AE265" s="16"/>
      <c r="AF265" s="16"/>
      <c r="AG265" s="16"/>
      <c r="AH265" s="187">
        <v>1</v>
      </c>
      <c r="AI265" s="16"/>
      <c r="AJ265" s="16"/>
      <c r="AK265" s="16"/>
      <c r="AL265" s="16"/>
      <c r="AM265" s="16"/>
      <c r="AN265" s="10"/>
      <c r="AO265" s="10"/>
      <c r="AP265" s="10"/>
      <c r="AQ265" s="10"/>
      <c r="AR265" s="16"/>
      <c r="AS265" s="16"/>
      <c r="AT265" s="10"/>
      <c r="AU265" s="16"/>
    </row>
    <row r="266" spans="1:47" ht="15.75">
      <c r="A266">
        <v>251</v>
      </c>
      <c r="C266" s="39" t="s">
        <v>287</v>
      </c>
      <c r="D266"/>
      <c r="E266" s="81">
        <v>1</v>
      </c>
      <c r="F266" s="51" t="s">
        <v>43</v>
      </c>
      <c r="G266" s="16"/>
      <c r="H266" s="16"/>
      <c r="I266" s="16"/>
      <c r="J266" s="16"/>
      <c r="K266" s="16"/>
      <c r="L266" s="16"/>
      <c r="M266" s="189">
        <v>1</v>
      </c>
      <c r="N266" s="16"/>
      <c r="O266" s="16"/>
      <c r="P266" s="16"/>
      <c r="Q266" s="16"/>
      <c r="R266" s="16"/>
      <c r="S266" s="16"/>
      <c r="T266" s="187">
        <v>1</v>
      </c>
      <c r="U266" s="16"/>
      <c r="V266" s="16"/>
      <c r="W266" s="16"/>
      <c r="X266" s="16"/>
      <c r="Y266" s="16"/>
      <c r="Z266" s="16"/>
      <c r="AA266" s="189">
        <v>1</v>
      </c>
      <c r="AB266" s="16"/>
      <c r="AC266" s="16"/>
      <c r="AD266" s="16"/>
      <c r="AE266" s="16"/>
      <c r="AF266" s="16"/>
      <c r="AG266" s="16"/>
      <c r="AH266" s="189">
        <v>1</v>
      </c>
      <c r="AI266" s="16"/>
      <c r="AJ266" s="16"/>
      <c r="AK266" s="16"/>
      <c r="AL266" s="16"/>
      <c r="AM266" s="16"/>
      <c r="AN266" s="10"/>
      <c r="AO266" s="10"/>
      <c r="AP266" s="10"/>
      <c r="AQ266" s="10"/>
      <c r="AR266" s="16"/>
      <c r="AS266" s="16"/>
      <c r="AT266" s="10"/>
      <c r="AU266" s="16"/>
    </row>
    <row r="267" spans="3:47" ht="15.75">
      <c r="C267" s="39" t="s">
        <v>546</v>
      </c>
      <c r="D267"/>
      <c r="E267" s="81">
        <v>1</v>
      </c>
      <c r="F267" s="51"/>
      <c r="G267" s="16"/>
      <c r="H267" s="16"/>
      <c r="I267" s="16"/>
      <c r="J267" s="16"/>
      <c r="K267" s="16"/>
      <c r="L267" s="16"/>
      <c r="M267" s="187">
        <v>0.5</v>
      </c>
      <c r="N267" s="16"/>
      <c r="O267" s="16"/>
      <c r="P267" s="16"/>
      <c r="Q267" s="16"/>
      <c r="R267" s="16"/>
      <c r="S267" s="16"/>
      <c r="T267" s="187">
        <v>1</v>
      </c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89">
        <v>1</v>
      </c>
      <c r="AI267" s="16"/>
      <c r="AJ267" s="16"/>
      <c r="AK267" s="16"/>
      <c r="AL267" s="16"/>
      <c r="AM267" s="16"/>
      <c r="AN267" s="10"/>
      <c r="AO267" s="10"/>
      <c r="AP267" s="10"/>
      <c r="AQ267" s="10"/>
      <c r="AR267" s="16"/>
      <c r="AS267" s="16"/>
      <c r="AT267" s="10"/>
      <c r="AU267" s="16"/>
    </row>
    <row r="268" spans="1:47" ht="15.75">
      <c r="A268">
        <v>252</v>
      </c>
      <c r="C268" s="39" t="s">
        <v>288</v>
      </c>
      <c r="D268"/>
      <c r="E268" s="81">
        <v>1</v>
      </c>
      <c r="F268" s="51" t="s">
        <v>43</v>
      </c>
      <c r="G268" s="187">
        <v>0.5</v>
      </c>
      <c r="H268" s="16"/>
      <c r="I268" s="16"/>
      <c r="J268" s="16"/>
      <c r="K268" s="16"/>
      <c r="L268" s="16"/>
      <c r="M268" s="187">
        <v>0.5</v>
      </c>
      <c r="N268" s="16"/>
      <c r="O268" s="16"/>
      <c r="P268" s="16"/>
      <c r="Q268" s="16"/>
      <c r="R268" s="16"/>
      <c r="S268" s="16"/>
      <c r="T268" s="187">
        <v>1</v>
      </c>
      <c r="U268" s="16"/>
      <c r="V268" s="16"/>
      <c r="W268" s="16"/>
      <c r="X268" s="16"/>
      <c r="Y268" s="16"/>
      <c r="Z268" s="16"/>
      <c r="AA268" s="191"/>
      <c r="AB268" s="16"/>
      <c r="AC268" s="16"/>
      <c r="AD268" s="16"/>
      <c r="AE268" s="16"/>
      <c r="AF268" s="16"/>
      <c r="AG268" s="16"/>
      <c r="AH268" s="187">
        <v>1</v>
      </c>
      <c r="AI268" s="16"/>
      <c r="AJ268" s="16"/>
      <c r="AK268" s="16"/>
      <c r="AL268" s="16"/>
      <c r="AM268" s="16"/>
      <c r="AN268" s="10"/>
      <c r="AO268" s="10"/>
      <c r="AP268" s="10"/>
      <c r="AQ268" s="10"/>
      <c r="AR268" s="16"/>
      <c r="AS268" s="16"/>
      <c r="AT268" s="10"/>
      <c r="AU268" s="16"/>
    </row>
    <row r="269" spans="1:47" ht="15.75">
      <c r="A269">
        <v>253</v>
      </c>
      <c r="C269" s="39" t="s">
        <v>289</v>
      </c>
      <c r="D269"/>
      <c r="E269" s="81">
        <v>1</v>
      </c>
      <c r="F269" s="51" t="s">
        <v>43</v>
      </c>
      <c r="G269" s="187">
        <v>1</v>
      </c>
      <c r="H269" s="16"/>
      <c r="I269" s="16"/>
      <c r="J269" s="16"/>
      <c r="K269" s="16"/>
      <c r="L269" s="16"/>
      <c r="M269" s="187">
        <v>1</v>
      </c>
      <c r="N269" s="16"/>
      <c r="O269" s="16"/>
      <c r="P269" s="16"/>
      <c r="Q269" s="16"/>
      <c r="R269" s="16"/>
      <c r="S269" s="16"/>
      <c r="T269" s="187">
        <v>1</v>
      </c>
      <c r="U269" s="16"/>
      <c r="V269" s="16"/>
      <c r="W269" s="16"/>
      <c r="X269" s="16"/>
      <c r="Y269" s="16"/>
      <c r="Z269" s="16"/>
      <c r="AA269" s="187">
        <v>1</v>
      </c>
      <c r="AB269" s="16"/>
      <c r="AC269" s="16"/>
      <c r="AD269" s="16"/>
      <c r="AE269" s="16"/>
      <c r="AF269" s="16"/>
      <c r="AG269" s="16"/>
      <c r="AH269" s="187">
        <v>1</v>
      </c>
      <c r="AI269" s="16"/>
      <c r="AJ269" s="16"/>
      <c r="AK269" s="16"/>
      <c r="AL269" s="16"/>
      <c r="AM269" s="16"/>
      <c r="AN269" s="10"/>
      <c r="AO269" s="10"/>
      <c r="AP269" s="10"/>
      <c r="AQ269" s="10"/>
      <c r="AR269" s="16"/>
      <c r="AS269" s="16"/>
      <c r="AT269" s="10"/>
      <c r="AU269" s="16"/>
    </row>
    <row r="270" spans="1:47" ht="15.75">
      <c r="A270">
        <v>254</v>
      </c>
      <c r="C270" s="39" t="s">
        <v>290</v>
      </c>
      <c r="D270"/>
      <c r="E270" s="81">
        <v>1</v>
      </c>
      <c r="F270" s="51" t="s">
        <v>45</v>
      </c>
      <c r="G270" s="187">
        <v>1</v>
      </c>
      <c r="H270" s="16"/>
      <c r="I270" s="16"/>
      <c r="J270" s="16"/>
      <c r="K270" s="16"/>
      <c r="L270" s="16"/>
      <c r="M270" s="187">
        <v>1</v>
      </c>
      <c r="N270" s="16"/>
      <c r="O270" s="16"/>
      <c r="P270" s="16"/>
      <c r="Q270" s="16"/>
      <c r="R270" s="16"/>
      <c r="S270" s="16"/>
      <c r="T270" s="189">
        <v>1</v>
      </c>
      <c r="U270" s="16"/>
      <c r="V270" s="16"/>
      <c r="W270" s="16"/>
      <c r="X270" s="16"/>
      <c r="Y270" s="16"/>
      <c r="Z270" s="16"/>
      <c r="AA270" s="187">
        <v>1</v>
      </c>
      <c r="AB270" s="16"/>
      <c r="AC270" s="16"/>
      <c r="AD270" s="16"/>
      <c r="AE270" s="16"/>
      <c r="AF270" s="16"/>
      <c r="AG270" s="16"/>
      <c r="AH270" s="187">
        <v>1</v>
      </c>
      <c r="AI270" s="16"/>
      <c r="AJ270" s="16"/>
      <c r="AK270" s="16"/>
      <c r="AL270" s="16"/>
      <c r="AM270" s="16"/>
      <c r="AN270" s="10"/>
      <c r="AO270" s="10"/>
      <c r="AP270" s="10"/>
      <c r="AQ270" s="10"/>
      <c r="AR270" s="16"/>
      <c r="AS270" s="16"/>
      <c r="AT270" s="10"/>
      <c r="AU270" s="16"/>
    </row>
    <row r="271" spans="1:47" ht="15.75">
      <c r="A271">
        <v>255</v>
      </c>
      <c r="C271" s="39" t="s">
        <v>291</v>
      </c>
      <c r="D271"/>
      <c r="E271" s="81">
        <v>1</v>
      </c>
      <c r="F271" s="51" t="s">
        <v>43</v>
      </c>
      <c r="G271" s="187">
        <v>1</v>
      </c>
      <c r="H271" s="16"/>
      <c r="I271" s="16"/>
      <c r="J271" s="16"/>
      <c r="K271" s="16"/>
      <c r="L271" s="16"/>
      <c r="M271" s="187">
        <v>1</v>
      </c>
      <c r="N271" s="16"/>
      <c r="O271" s="16"/>
      <c r="P271" s="16"/>
      <c r="Q271" s="16"/>
      <c r="R271" s="16"/>
      <c r="S271" s="16"/>
      <c r="T271" s="187">
        <v>1</v>
      </c>
      <c r="U271" s="16"/>
      <c r="V271" s="16"/>
      <c r="W271" s="16"/>
      <c r="X271" s="16"/>
      <c r="Y271" s="16"/>
      <c r="Z271" s="16"/>
      <c r="AA271" s="187">
        <v>0.5</v>
      </c>
      <c r="AB271" s="16"/>
      <c r="AC271" s="16"/>
      <c r="AD271" s="16"/>
      <c r="AE271" s="16"/>
      <c r="AF271" s="16"/>
      <c r="AG271" s="16"/>
      <c r="AH271" s="187">
        <v>1</v>
      </c>
      <c r="AI271" s="16"/>
      <c r="AJ271" s="16"/>
      <c r="AK271" s="16"/>
      <c r="AL271" s="16"/>
      <c r="AM271" s="16"/>
      <c r="AN271" s="10"/>
      <c r="AO271" s="10"/>
      <c r="AP271" s="10"/>
      <c r="AQ271" s="10"/>
      <c r="AR271" s="16"/>
      <c r="AS271" s="16"/>
      <c r="AT271" s="10"/>
      <c r="AU271" s="16"/>
    </row>
    <row r="272" spans="1:47" ht="15.75">
      <c r="A272">
        <v>256</v>
      </c>
      <c r="C272" s="39" t="s">
        <v>292</v>
      </c>
      <c r="D272"/>
      <c r="E272" s="142">
        <v>1</v>
      </c>
      <c r="F272" s="51" t="s">
        <v>43</v>
      </c>
      <c r="G272" s="187">
        <v>0.5</v>
      </c>
      <c r="H272" s="16"/>
      <c r="I272" s="16"/>
      <c r="J272" s="16"/>
      <c r="K272" s="16"/>
      <c r="L272" s="16"/>
      <c r="M272" s="187">
        <v>0.5</v>
      </c>
      <c r="N272" s="16"/>
      <c r="O272" s="16"/>
      <c r="P272" s="16"/>
      <c r="Q272" s="16"/>
      <c r="R272" s="16"/>
      <c r="S272" s="16"/>
      <c r="T272" s="187">
        <v>1</v>
      </c>
      <c r="U272" s="16"/>
      <c r="V272" s="16"/>
      <c r="W272" s="16"/>
      <c r="X272" s="16"/>
      <c r="Y272" s="16"/>
      <c r="Z272" s="16"/>
      <c r="AA272" s="187">
        <v>0.5</v>
      </c>
      <c r="AB272" s="16"/>
      <c r="AC272" s="16"/>
      <c r="AD272" s="16"/>
      <c r="AE272" s="16"/>
      <c r="AF272" s="16"/>
      <c r="AG272" s="16"/>
      <c r="AH272" s="187">
        <v>1</v>
      </c>
      <c r="AI272" s="16"/>
      <c r="AJ272" s="16"/>
      <c r="AK272" s="16"/>
      <c r="AL272" s="16"/>
      <c r="AM272" s="16"/>
      <c r="AN272" s="10"/>
      <c r="AO272" s="10"/>
      <c r="AP272" s="10"/>
      <c r="AQ272" s="10"/>
      <c r="AR272" s="16"/>
      <c r="AS272" s="16"/>
      <c r="AT272" s="10"/>
      <c r="AU272" s="16"/>
    </row>
    <row r="273" spans="1:47" ht="15.75">
      <c r="A273">
        <v>257</v>
      </c>
      <c r="C273" s="39" t="s">
        <v>293</v>
      </c>
      <c r="D273"/>
      <c r="E273" s="142">
        <v>1</v>
      </c>
      <c r="F273" s="51" t="s">
        <v>43</v>
      </c>
      <c r="G273" s="10"/>
      <c r="H273" s="10"/>
      <c r="I273" s="187">
        <v>1</v>
      </c>
      <c r="J273" s="10"/>
      <c r="K273" s="10"/>
      <c r="L273" s="187">
        <v>1</v>
      </c>
      <c r="M273" s="10"/>
      <c r="N273" s="10"/>
      <c r="O273" s="10"/>
      <c r="P273" s="187">
        <v>1</v>
      </c>
      <c r="Q273" s="10"/>
      <c r="R273" s="10"/>
      <c r="S273" s="187">
        <v>1</v>
      </c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6"/>
      <c r="AS273" s="16"/>
      <c r="AT273" s="10"/>
      <c r="AU273" s="16"/>
    </row>
    <row r="274" spans="3:47" ht="15.75">
      <c r="C274" s="39" t="s">
        <v>62</v>
      </c>
      <c r="D274"/>
      <c r="E274" s="142">
        <v>1</v>
      </c>
      <c r="F274" s="51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87">
        <v>0.5</v>
      </c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6"/>
      <c r="AS274" s="16"/>
      <c r="AT274" s="10"/>
      <c r="AU274" s="16"/>
    </row>
    <row r="275" spans="3:47" ht="15.75">
      <c r="C275" s="39" t="s">
        <v>63</v>
      </c>
      <c r="D275"/>
      <c r="E275" s="142">
        <v>1</v>
      </c>
      <c r="F275" s="51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87">
        <v>0.5</v>
      </c>
      <c r="AA275" s="10"/>
      <c r="AB275" s="10"/>
      <c r="AC275" s="10"/>
      <c r="AD275" s="10"/>
      <c r="AE275" s="10"/>
      <c r="AF275" s="10"/>
      <c r="AG275" s="10"/>
      <c r="AH275" s="10"/>
      <c r="AI275" s="187">
        <v>0</v>
      </c>
      <c r="AJ275" s="10"/>
      <c r="AK275" s="10"/>
      <c r="AL275" s="10"/>
      <c r="AM275" s="10"/>
      <c r="AN275" s="10"/>
      <c r="AO275" s="10"/>
      <c r="AP275" s="10"/>
      <c r="AQ275" s="10"/>
      <c r="AR275" s="16"/>
      <c r="AS275" s="16"/>
      <c r="AT275" s="10"/>
      <c r="AU275" s="16"/>
    </row>
    <row r="276" spans="1:47" ht="15.75">
      <c r="A276">
        <v>258</v>
      </c>
      <c r="C276" s="39" t="s">
        <v>294</v>
      </c>
      <c r="D276"/>
      <c r="E276" s="142">
        <v>1</v>
      </c>
      <c r="F276" s="51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87">
        <v>1</v>
      </c>
      <c r="T276" s="10"/>
      <c r="U276" s="10"/>
      <c r="V276" s="10"/>
      <c r="W276" s="10"/>
      <c r="X276" s="10"/>
      <c r="Y276" s="10"/>
      <c r="Z276" s="187">
        <v>1</v>
      </c>
      <c r="AA276" s="10"/>
      <c r="AB276" s="10"/>
      <c r="AC276" s="10"/>
      <c r="AD276" s="10"/>
      <c r="AE276" s="10"/>
      <c r="AF276" s="10"/>
      <c r="AG276" s="10"/>
      <c r="AH276" s="10"/>
      <c r="AI276" s="187">
        <v>1</v>
      </c>
      <c r="AJ276" s="10"/>
      <c r="AK276" s="10"/>
      <c r="AL276" s="10"/>
      <c r="AM276" s="10"/>
      <c r="AN276" s="10"/>
      <c r="AO276" s="10"/>
      <c r="AP276" s="10"/>
      <c r="AQ276" s="10"/>
      <c r="AR276" s="16"/>
      <c r="AS276" s="16"/>
      <c r="AT276" s="10"/>
      <c r="AU276" s="16"/>
    </row>
    <row r="277" spans="1:47" ht="15.75">
      <c r="A277">
        <v>259</v>
      </c>
      <c r="C277" s="57"/>
      <c r="D277" s="77"/>
      <c r="E277" s="143"/>
      <c r="F277" s="144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0"/>
      <c r="AO277" s="10"/>
      <c r="AP277" s="10"/>
      <c r="AQ277" s="10"/>
      <c r="AR277" s="16"/>
      <c r="AS277" s="16"/>
      <c r="AT277" s="10"/>
      <c r="AU277" s="16"/>
    </row>
    <row r="278" spans="1:89" ht="15.75">
      <c r="A278">
        <v>260</v>
      </c>
      <c r="C278" s="1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10"/>
      <c r="AO278" s="10"/>
      <c r="AP278" s="10"/>
      <c r="AQ278" s="10"/>
      <c r="AR278" s="9"/>
      <c r="AS278" s="9"/>
      <c r="AT278" s="10"/>
      <c r="AU278" s="10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</row>
    <row r="279" spans="1:89" ht="18">
      <c r="A279">
        <v>261</v>
      </c>
      <c r="B279" s="56">
        <v>15</v>
      </c>
      <c r="C279" s="166" t="s">
        <v>17</v>
      </c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9"/>
      <c r="AN279" s="10"/>
      <c r="AO279" s="10"/>
      <c r="AP279" s="10"/>
      <c r="AQ279" s="10"/>
      <c r="AR279" s="9"/>
      <c r="AS279" s="9"/>
      <c r="AT279" s="10"/>
      <c r="AU279" s="10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</row>
    <row r="280" spans="1:89" ht="18">
      <c r="A280">
        <v>262</v>
      </c>
      <c r="C280" s="167">
        <f>'RESUM MENSUAL PAPER'!F15</f>
        <v>3550</v>
      </c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9"/>
      <c r="AN280" s="10"/>
      <c r="AO280" s="10"/>
      <c r="AP280" s="10"/>
      <c r="AQ280" s="10"/>
      <c r="AR280" s="9"/>
      <c r="AS280" s="9"/>
      <c r="AT280" s="10"/>
      <c r="AU280" s="10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</row>
    <row r="281" spans="1:89" ht="15.75">
      <c r="A281">
        <v>263</v>
      </c>
      <c r="C281" s="7" t="s">
        <v>8</v>
      </c>
      <c r="D281" s="66"/>
      <c r="E281" s="64" t="s">
        <v>1</v>
      </c>
      <c r="F281" s="51"/>
      <c r="G281" s="10">
        <f>G7</f>
        <v>1</v>
      </c>
      <c r="H281" s="10">
        <f aca="true" t="shared" si="7" ref="H281:AM281">H7</f>
        <v>2</v>
      </c>
      <c r="I281" s="10">
        <f t="shared" si="7"/>
        <v>3</v>
      </c>
      <c r="J281" s="10">
        <f t="shared" si="7"/>
        <v>4</v>
      </c>
      <c r="K281" s="10">
        <f t="shared" si="7"/>
        <v>5</v>
      </c>
      <c r="L281" s="10">
        <f t="shared" si="7"/>
        <v>6</v>
      </c>
      <c r="M281" s="10">
        <f t="shared" si="7"/>
        <v>7</v>
      </c>
      <c r="N281" s="10">
        <f t="shared" si="7"/>
        <v>8</v>
      </c>
      <c r="O281" s="10">
        <f t="shared" si="7"/>
        <v>9</v>
      </c>
      <c r="P281" s="10">
        <f t="shared" si="7"/>
        <v>10</v>
      </c>
      <c r="Q281" s="10">
        <f t="shared" si="7"/>
        <v>11</v>
      </c>
      <c r="R281" s="10">
        <f t="shared" si="7"/>
        <v>12</v>
      </c>
      <c r="S281" s="10">
        <f t="shared" si="7"/>
        <v>13</v>
      </c>
      <c r="T281" s="10">
        <f t="shared" si="7"/>
        <v>14</v>
      </c>
      <c r="U281" s="10">
        <f t="shared" si="7"/>
        <v>15</v>
      </c>
      <c r="V281" s="10">
        <f t="shared" si="7"/>
        <v>16</v>
      </c>
      <c r="W281" s="10">
        <f t="shared" si="7"/>
        <v>17</v>
      </c>
      <c r="X281" s="10">
        <f t="shared" si="7"/>
        <v>18</v>
      </c>
      <c r="Y281" s="10">
        <f t="shared" si="7"/>
        <v>19</v>
      </c>
      <c r="Z281" s="10">
        <f t="shared" si="7"/>
        <v>20</v>
      </c>
      <c r="AA281" s="10">
        <f t="shared" si="7"/>
        <v>21</v>
      </c>
      <c r="AB281" s="10">
        <f t="shared" si="7"/>
        <v>22</v>
      </c>
      <c r="AC281" s="10">
        <f t="shared" si="7"/>
        <v>23</v>
      </c>
      <c r="AD281" s="10">
        <f t="shared" si="7"/>
        <v>24</v>
      </c>
      <c r="AE281" s="10">
        <f t="shared" si="7"/>
        <v>25</v>
      </c>
      <c r="AF281" s="10">
        <f t="shared" si="7"/>
        <v>26</v>
      </c>
      <c r="AG281" s="10">
        <f t="shared" si="7"/>
        <v>27</v>
      </c>
      <c r="AH281" s="10">
        <f t="shared" si="7"/>
        <v>28</v>
      </c>
      <c r="AI281" s="10">
        <f t="shared" si="7"/>
        <v>29</v>
      </c>
      <c r="AJ281" s="10">
        <f t="shared" si="7"/>
        <v>30</v>
      </c>
      <c r="AK281" s="10">
        <f t="shared" si="7"/>
        <v>0</v>
      </c>
      <c r="AL281" s="10">
        <f t="shared" si="7"/>
        <v>0</v>
      </c>
      <c r="AM281" s="10">
        <f t="shared" si="7"/>
        <v>0</v>
      </c>
      <c r="AN281" s="10"/>
      <c r="AO281" s="10"/>
      <c r="AP281" s="10"/>
      <c r="AQ281" s="10"/>
      <c r="AR281" s="10"/>
      <c r="AS281" s="10"/>
      <c r="AT281" s="163"/>
      <c r="AU281" s="10"/>
      <c r="AV281" s="1"/>
      <c r="AW281" s="1"/>
      <c r="AX281" s="1"/>
      <c r="AY281" s="1"/>
      <c r="AZ281" s="5"/>
      <c r="BA281" s="5"/>
      <c r="BB281" s="5"/>
      <c r="BC281" s="5"/>
      <c r="BD281" s="5"/>
      <c r="BE281" s="1"/>
      <c r="BF281" s="5"/>
      <c r="BG281" s="5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</row>
    <row r="282" spans="1:47" ht="15.75">
      <c r="A282">
        <v>264</v>
      </c>
      <c r="C282" s="39" t="s">
        <v>207</v>
      </c>
      <c r="D282"/>
      <c r="E282" s="64">
        <v>1</v>
      </c>
      <c r="F282" s="51" t="s">
        <v>45</v>
      </c>
      <c r="G282" s="51"/>
      <c r="H282" s="51"/>
      <c r="I282" s="51"/>
      <c r="J282" s="51"/>
      <c r="K282" s="51"/>
      <c r="L282" s="51"/>
      <c r="M282" s="189">
        <v>1</v>
      </c>
      <c r="N282" s="51"/>
      <c r="O282" s="51"/>
      <c r="P282" s="51"/>
      <c r="Q282" s="51"/>
      <c r="R282" s="51"/>
      <c r="S282" s="51"/>
      <c r="T282" s="189">
        <v>1</v>
      </c>
      <c r="U282" s="51"/>
      <c r="V282" s="51"/>
      <c r="W282" s="51"/>
      <c r="X282" s="51"/>
      <c r="Y282" s="51"/>
      <c r="Z282" s="51"/>
      <c r="AA282" s="187">
        <v>1</v>
      </c>
      <c r="AB282" s="51"/>
      <c r="AC282" s="51"/>
      <c r="AD282" s="51"/>
      <c r="AE282" s="51"/>
      <c r="AF282" s="51"/>
      <c r="AG282" s="51"/>
      <c r="AH282" s="187">
        <v>1</v>
      </c>
      <c r="AI282" s="51"/>
      <c r="AJ282" s="51"/>
      <c r="AK282" s="51"/>
      <c r="AL282" s="51"/>
      <c r="AM282" s="51"/>
      <c r="AN282" s="10"/>
      <c r="AO282" s="10"/>
      <c r="AP282" s="10"/>
      <c r="AQ282" s="10"/>
      <c r="AR282" s="16"/>
      <c r="AS282" s="16"/>
      <c r="AT282" s="16"/>
      <c r="AU282" s="16"/>
    </row>
    <row r="283" spans="1:47" ht="15.75">
      <c r="A283">
        <v>265</v>
      </c>
      <c r="C283" s="39" t="s">
        <v>611</v>
      </c>
      <c r="D283"/>
      <c r="E283" s="64">
        <v>1</v>
      </c>
      <c r="F283" s="51" t="s">
        <v>47</v>
      </c>
      <c r="G283" s="51"/>
      <c r="H283" s="51"/>
      <c r="I283" s="51"/>
      <c r="J283" s="51"/>
      <c r="K283" s="51"/>
      <c r="L283" s="51"/>
      <c r="M283" s="189">
        <v>1</v>
      </c>
      <c r="N283" s="51"/>
      <c r="O283" s="51"/>
      <c r="P283" s="51"/>
      <c r="Q283" s="51"/>
      <c r="R283" s="51"/>
      <c r="S283" s="51"/>
      <c r="T283" s="189">
        <v>1</v>
      </c>
      <c r="U283" s="51"/>
      <c r="V283" s="51"/>
      <c r="W283" s="51"/>
      <c r="X283" s="51"/>
      <c r="Y283" s="51"/>
      <c r="Z283" s="51"/>
      <c r="AA283" s="189">
        <v>1</v>
      </c>
      <c r="AB283" s="51"/>
      <c r="AC283" s="51"/>
      <c r="AD283" s="51"/>
      <c r="AE283" s="51"/>
      <c r="AF283" s="51"/>
      <c r="AG283" s="51"/>
      <c r="AH283" s="189">
        <v>1</v>
      </c>
      <c r="AI283" s="51"/>
      <c r="AJ283" s="51"/>
      <c r="AK283" s="51"/>
      <c r="AL283" s="51"/>
      <c r="AM283" s="51"/>
      <c r="AN283" s="10"/>
      <c r="AO283" s="10"/>
      <c r="AP283" s="10"/>
      <c r="AQ283" s="10"/>
      <c r="AR283" s="16"/>
      <c r="AS283" s="16"/>
      <c r="AT283" s="16"/>
      <c r="AU283" s="16"/>
    </row>
    <row r="284" spans="3:47" ht="15.75">
      <c r="C284" s="39" t="s">
        <v>611</v>
      </c>
      <c r="D284"/>
      <c r="E284" s="64">
        <v>1</v>
      </c>
      <c r="F284" s="51" t="s">
        <v>45</v>
      </c>
      <c r="G284" s="51"/>
      <c r="H284" s="51"/>
      <c r="I284" s="51"/>
      <c r="J284" s="51"/>
      <c r="K284" s="51"/>
      <c r="L284" s="51"/>
      <c r="M284" s="189">
        <v>1</v>
      </c>
      <c r="N284" s="51"/>
      <c r="O284" s="51"/>
      <c r="P284" s="51"/>
      <c r="Q284" s="51"/>
      <c r="R284" s="51"/>
      <c r="S284" s="51"/>
      <c r="T284" s="189">
        <v>0.5</v>
      </c>
      <c r="U284" s="51"/>
      <c r="V284" s="51"/>
      <c r="W284" s="51"/>
      <c r="X284" s="51"/>
      <c r="Y284" s="51"/>
      <c r="Z284" s="51"/>
      <c r="AA284" s="189">
        <v>0.5</v>
      </c>
      <c r="AB284" s="51"/>
      <c r="AC284" s="51"/>
      <c r="AD284" s="51"/>
      <c r="AE284" s="51"/>
      <c r="AF284" s="51"/>
      <c r="AG284" s="51"/>
      <c r="AH284" s="189">
        <v>1</v>
      </c>
      <c r="AI284" s="51"/>
      <c r="AJ284" s="51"/>
      <c r="AK284" s="51"/>
      <c r="AL284" s="51"/>
      <c r="AM284" s="51"/>
      <c r="AN284" s="10"/>
      <c r="AO284" s="10"/>
      <c r="AP284" s="10"/>
      <c r="AQ284" s="10"/>
      <c r="AR284" s="16"/>
      <c r="AS284" s="16"/>
      <c r="AT284" s="16"/>
      <c r="AU284" s="16"/>
    </row>
    <row r="285" spans="1:47" ht="15.75">
      <c r="A285">
        <v>266</v>
      </c>
      <c r="C285" s="39" t="s">
        <v>612</v>
      </c>
      <c r="D285"/>
      <c r="E285" s="20">
        <v>1</v>
      </c>
      <c r="F285" s="51" t="s">
        <v>45</v>
      </c>
      <c r="G285" s="45"/>
      <c r="H285" s="45"/>
      <c r="I285" s="45"/>
      <c r="J285" s="45"/>
      <c r="K285" s="45"/>
      <c r="L285" s="45"/>
      <c r="M285" s="189">
        <v>1</v>
      </c>
      <c r="N285" s="45"/>
      <c r="O285" s="45"/>
      <c r="P285" s="45"/>
      <c r="Q285" s="45"/>
      <c r="R285" s="45"/>
      <c r="S285" s="45"/>
      <c r="T285" s="189">
        <v>1</v>
      </c>
      <c r="U285" s="45"/>
      <c r="V285" s="45"/>
      <c r="W285" s="45"/>
      <c r="X285" s="45"/>
      <c r="Y285" s="45"/>
      <c r="Z285" s="45"/>
      <c r="AA285" s="187">
        <v>1</v>
      </c>
      <c r="AB285" s="45"/>
      <c r="AC285" s="45"/>
      <c r="AD285" s="45"/>
      <c r="AE285" s="45"/>
      <c r="AF285" s="45"/>
      <c r="AG285" s="45"/>
      <c r="AH285" s="189">
        <v>1</v>
      </c>
      <c r="AI285" s="45"/>
      <c r="AJ285" s="45"/>
      <c r="AK285" s="45"/>
      <c r="AL285" s="45"/>
      <c r="AM285" s="45"/>
      <c r="AN285" s="10"/>
      <c r="AO285" s="10"/>
      <c r="AP285" s="10"/>
      <c r="AQ285" s="10"/>
      <c r="AR285" s="16"/>
      <c r="AS285" s="16"/>
      <c r="AT285" s="16"/>
      <c r="AU285" s="16"/>
    </row>
    <row r="286" spans="1:47" ht="15.75">
      <c r="A286">
        <v>267</v>
      </c>
      <c r="C286" s="39" t="s">
        <v>613</v>
      </c>
      <c r="D286"/>
      <c r="E286" s="64">
        <v>1</v>
      </c>
      <c r="F286" s="51" t="s">
        <v>45</v>
      </c>
      <c r="G286" s="51"/>
      <c r="H286" s="51"/>
      <c r="I286" s="51"/>
      <c r="J286" s="51"/>
      <c r="K286" s="51"/>
      <c r="L286" s="51"/>
      <c r="M286" s="189">
        <v>0.5</v>
      </c>
      <c r="N286" s="51"/>
      <c r="O286" s="51"/>
      <c r="P286" s="51"/>
      <c r="Q286" s="51"/>
      <c r="R286" s="51"/>
      <c r="S286" s="51"/>
      <c r="T286" s="189">
        <v>1</v>
      </c>
      <c r="U286" s="51"/>
      <c r="V286" s="51"/>
      <c r="W286" s="51"/>
      <c r="X286" s="51"/>
      <c r="Y286" s="51"/>
      <c r="Z286" s="51"/>
      <c r="AA286" s="187">
        <v>0.5</v>
      </c>
      <c r="AB286" s="51"/>
      <c r="AC286" s="51"/>
      <c r="AD286" s="51"/>
      <c r="AE286" s="51"/>
      <c r="AF286" s="51"/>
      <c r="AG286" s="51"/>
      <c r="AH286" s="189">
        <v>1</v>
      </c>
      <c r="AI286" s="51"/>
      <c r="AJ286" s="51"/>
      <c r="AK286" s="51"/>
      <c r="AL286" s="51"/>
      <c r="AM286" s="51"/>
      <c r="AN286" s="10"/>
      <c r="AO286" s="10"/>
      <c r="AP286" s="10"/>
      <c r="AQ286" s="10"/>
      <c r="AR286" s="16"/>
      <c r="AS286" s="16"/>
      <c r="AT286" s="16"/>
      <c r="AU286" s="16"/>
    </row>
    <row r="287" spans="1:47" ht="15.75">
      <c r="A287">
        <v>268</v>
      </c>
      <c r="C287" s="39" t="s">
        <v>153</v>
      </c>
      <c r="D287"/>
      <c r="E287" s="64">
        <v>1</v>
      </c>
      <c r="F287" s="51" t="s">
        <v>47</v>
      </c>
      <c r="G287" s="51"/>
      <c r="H287" s="51"/>
      <c r="I287" s="51"/>
      <c r="J287" s="51"/>
      <c r="K287" s="51"/>
      <c r="L287" s="51"/>
      <c r="M287" s="189">
        <v>1</v>
      </c>
      <c r="N287" s="51"/>
      <c r="O287" s="51"/>
      <c r="P287" s="51"/>
      <c r="Q287" s="51"/>
      <c r="R287" s="51"/>
      <c r="S287" s="51"/>
      <c r="T287" s="189">
        <v>1</v>
      </c>
      <c r="U287" s="51"/>
      <c r="V287" s="51"/>
      <c r="W287" s="51"/>
      <c r="X287" s="51"/>
      <c r="Y287" s="51"/>
      <c r="Z287" s="51"/>
      <c r="AA287" s="189">
        <v>1</v>
      </c>
      <c r="AB287" s="51"/>
      <c r="AC287" s="51"/>
      <c r="AD287" s="51"/>
      <c r="AE287" s="51"/>
      <c r="AF287" s="51"/>
      <c r="AG287" s="51"/>
      <c r="AH287" s="189">
        <v>1</v>
      </c>
      <c r="AI287" s="51"/>
      <c r="AJ287" s="51"/>
      <c r="AK287" s="51"/>
      <c r="AL287" s="51"/>
      <c r="AM287" s="51"/>
      <c r="AN287" s="10"/>
      <c r="AO287" s="10"/>
      <c r="AP287" s="10"/>
      <c r="AQ287" s="10"/>
      <c r="AR287" s="16"/>
      <c r="AS287" s="16"/>
      <c r="AT287" s="16"/>
      <c r="AU287" s="16"/>
    </row>
    <row r="288" spans="1:47" ht="15.75">
      <c r="A288">
        <v>269</v>
      </c>
      <c r="C288" s="39" t="s">
        <v>313</v>
      </c>
      <c r="D288"/>
      <c r="E288" s="64">
        <v>1</v>
      </c>
      <c r="F288" s="51" t="s">
        <v>45</v>
      </c>
      <c r="G288" s="51"/>
      <c r="H288" s="51"/>
      <c r="I288" s="51"/>
      <c r="J288" s="51"/>
      <c r="K288" s="51"/>
      <c r="L288" s="51"/>
      <c r="M288" s="187">
        <v>0.5</v>
      </c>
      <c r="N288" s="51"/>
      <c r="O288" s="51"/>
      <c r="P288" s="51"/>
      <c r="Q288" s="51"/>
      <c r="R288" s="51"/>
      <c r="S288" s="51"/>
      <c r="T288" s="187">
        <v>1</v>
      </c>
      <c r="U288" s="51"/>
      <c r="V288" s="51"/>
      <c r="W288" s="51"/>
      <c r="X288" s="51"/>
      <c r="Y288" s="51"/>
      <c r="Z288" s="51"/>
      <c r="AA288" s="187">
        <v>1</v>
      </c>
      <c r="AB288" s="51"/>
      <c r="AC288" s="51"/>
      <c r="AD288" s="51"/>
      <c r="AE288" s="51"/>
      <c r="AF288" s="51"/>
      <c r="AG288" s="51"/>
      <c r="AH288" s="189">
        <v>1</v>
      </c>
      <c r="AI288" s="51"/>
      <c r="AJ288" s="51"/>
      <c r="AK288" s="51"/>
      <c r="AL288" s="51"/>
      <c r="AM288" s="51"/>
      <c r="AN288" s="10"/>
      <c r="AO288" s="10"/>
      <c r="AP288" s="10"/>
      <c r="AQ288" s="10"/>
      <c r="AR288" s="16"/>
      <c r="AS288" s="16"/>
      <c r="AT288" s="16"/>
      <c r="AU288" s="16"/>
    </row>
    <row r="289" spans="1:47" ht="15.75">
      <c r="A289">
        <v>270</v>
      </c>
      <c r="C289" s="39" t="s">
        <v>614</v>
      </c>
      <c r="D289"/>
      <c r="E289" s="64">
        <v>1</v>
      </c>
      <c r="F289" s="51" t="s">
        <v>47</v>
      </c>
      <c r="G289" s="52"/>
      <c r="H289" s="52"/>
      <c r="I289" s="52"/>
      <c r="J289" s="52"/>
      <c r="K289" s="52"/>
      <c r="L289" s="52"/>
      <c r="M289" s="189">
        <v>1</v>
      </c>
      <c r="N289" s="52"/>
      <c r="O289" s="52"/>
      <c r="P289" s="52"/>
      <c r="Q289" s="52"/>
      <c r="R289" s="52"/>
      <c r="S289" s="52"/>
      <c r="T289" s="187">
        <v>0.5</v>
      </c>
      <c r="U289" s="52"/>
      <c r="V289" s="52"/>
      <c r="W289" s="52"/>
      <c r="X289" s="52"/>
      <c r="Y289" s="52"/>
      <c r="Z289" s="52"/>
      <c r="AA289" s="187">
        <v>0.5</v>
      </c>
      <c r="AB289" s="52"/>
      <c r="AC289" s="52"/>
      <c r="AD289" s="52"/>
      <c r="AE289" s="52"/>
      <c r="AF289" s="52"/>
      <c r="AG289" s="52"/>
      <c r="AH289" s="189">
        <v>1</v>
      </c>
      <c r="AI289" s="52"/>
      <c r="AJ289" s="52"/>
      <c r="AK289" s="52"/>
      <c r="AL289" s="52"/>
      <c r="AM289" s="52"/>
      <c r="AN289" s="10"/>
      <c r="AO289" s="10"/>
      <c r="AP289" s="10"/>
      <c r="AQ289" s="10"/>
      <c r="AR289" s="16"/>
      <c r="AS289" s="16"/>
      <c r="AT289" s="16"/>
      <c r="AU289" s="16"/>
    </row>
    <row r="290" spans="1:47" ht="15.75">
      <c r="A290">
        <v>271</v>
      </c>
      <c r="C290" s="39"/>
      <c r="D290" s="74"/>
      <c r="E290" s="64"/>
      <c r="F290" s="84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0"/>
      <c r="AO290" s="10"/>
      <c r="AP290" s="10"/>
      <c r="AQ290" s="10"/>
      <c r="AR290" s="16"/>
      <c r="AS290" s="16"/>
      <c r="AT290" s="16"/>
      <c r="AU290" s="16"/>
    </row>
    <row r="291" spans="1:89" ht="15.75">
      <c r="A291">
        <v>272</v>
      </c>
      <c r="C291" s="18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10"/>
      <c r="AO291" s="10"/>
      <c r="AP291" s="10"/>
      <c r="AQ291" s="10"/>
      <c r="AR291" s="9"/>
      <c r="AS291" s="9"/>
      <c r="AT291" s="10"/>
      <c r="AU291" s="10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</row>
    <row r="292" spans="1:89" ht="18">
      <c r="A292">
        <v>273</v>
      </c>
      <c r="B292" s="56">
        <v>16</v>
      </c>
      <c r="C292" s="54" t="s">
        <v>18</v>
      </c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10"/>
      <c r="AO292" s="10"/>
      <c r="AP292" s="10"/>
      <c r="AQ292" s="10"/>
      <c r="AR292" s="9"/>
      <c r="AS292" s="9"/>
      <c r="AT292" s="10"/>
      <c r="AU292" s="10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</row>
    <row r="293" spans="1:89" ht="18">
      <c r="A293">
        <v>274</v>
      </c>
      <c r="C293" s="88">
        <f>'RESUM MENSUAL PAPER'!F16</f>
        <v>11101</v>
      </c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10"/>
      <c r="AO293" s="10"/>
      <c r="AP293" s="10"/>
      <c r="AQ293" s="10"/>
      <c r="AR293" s="9"/>
      <c r="AS293" s="9"/>
      <c r="AT293" s="10"/>
      <c r="AU293" s="10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</row>
    <row r="294" spans="1:89" ht="15.75">
      <c r="A294">
        <v>275</v>
      </c>
      <c r="C294" s="7" t="s">
        <v>8</v>
      </c>
      <c r="D294" s="66"/>
      <c r="E294" s="64" t="s">
        <v>1</v>
      </c>
      <c r="F294" s="51"/>
      <c r="G294" s="10">
        <f aca="true" t="shared" si="8" ref="G294:AL294">G7</f>
        <v>1</v>
      </c>
      <c r="H294" s="10">
        <f t="shared" si="8"/>
        <v>2</v>
      </c>
      <c r="I294" s="10">
        <f t="shared" si="8"/>
        <v>3</v>
      </c>
      <c r="J294" s="10">
        <f t="shared" si="8"/>
        <v>4</v>
      </c>
      <c r="K294" s="10">
        <f t="shared" si="8"/>
        <v>5</v>
      </c>
      <c r="L294" s="10">
        <f t="shared" si="8"/>
        <v>6</v>
      </c>
      <c r="M294" s="10">
        <f t="shared" si="8"/>
        <v>7</v>
      </c>
      <c r="N294" s="10">
        <f t="shared" si="8"/>
        <v>8</v>
      </c>
      <c r="O294" s="10">
        <f t="shared" si="8"/>
        <v>9</v>
      </c>
      <c r="P294" s="10">
        <f t="shared" si="8"/>
        <v>10</v>
      </c>
      <c r="Q294" s="10">
        <f t="shared" si="8"/>
        <v>11</v>
      </c>
      <c r="R294" s="10">
        <f t="shared" si="8"/>
        <v>12</v>
      </c>
      <c r="S294" s="10">
        <f t="shared" si="8"/>
        <v>13</v>
      </c>
      <c r="T294" s="10">
        <f t="shared" si="8"/>
        <v>14</v>
      </c>
      <c r="U294" s="10">
        <f t="shared" si="8"/>
        <v>15</v>
      </c>
      <c r="V294" s="10">
        <f t="shared" si="8"/>
        <v>16</v>
      </c>
      <c r="W294" s="10">
        <f t="shared" si="8"/>
        <v>17</v>
      </c>
      <c r="X294" s="10">
        <f t="shared" si="8"/>
        <v>18</v>
      </c>
      <c r="Y294" s="10">
        <f t="shared" si="8"/>
        <v>19</v>
      </c>
      <c r="Z294" s="10">
        <f t="shared" si="8"/>
        <v>20</v>
      </c>
      <c r="AA294" s="10">
        <f t="shared" si="8"/>
        <v>21</v>
      </c>
      <c r="AB294" s="10">
        <f t="shared" si="8"/>
        <v>22</v>
      </c>
      <c r="AC294" s="10">
        <f t="shared" si="8"/>
        <v>23</v>
      </c>
      <c r="AD294" s="10">
        <f t="shared" si="8"/>
        <v>24</v>
      </c>
      <c r="AE294" s="10">
        <f t="shared" si="8"/>
        <v>25</v>
      </c>
      <c r="AF294" s="10">
        <f t="shared" si="8"/>
        <v>26</v>
      </c>
      <c r="AG294" s="10">
        <f t="shared" si="8"/>
        <v>27</v>
      </c>
      <c r="AH294" s="10">
        <f t="shared" si="8"/>
        <v>28</v>
      </c>
      <c r="AI294" s="10">
        <f t="shared" si="8"/>
        <v>29</v>
      </c>
      <c r="AJ294" s="10">
        <f t="shared" si="8"/>
        <v>30</v>
      </c>
      <c r="AK294" s="10">
        <f t="shared" si="8"/>
        <v>0</v>
      </c>
      <c r="AL294" s="10">
        <f t="shared" si="8"/>
        <v>0</v>
      </c>
      <c r="AM294" s="10">
        <f>AM7</f>
        <v>0</v>
      </c>
      <c r="AN294" s="10"/>
      <c r="AO294" s="10"/>
      <c r="AP294" s="10"/>
      <c r="AQ294" s="10"/>
      <c r="AR294" s="10"/>
      <c r="AS294" s="10"/>
      <c r="AT294" s="163"/>
      <c r="AU294" s="10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</row>
    <row r="295" spans="1:87" ht="15.75">
      <c r="A295">
        <v>276</v>
      </c>
      <c r="C295" s="39" t="s">
        <v>58</v>
      </c>
      <c r="D295"/>
      <c r="E295" s="64">
        <v>1</v>
      </c>
      <c r="F295" s="51" t="s">
        <v>45</v>
      </c>
      <c r="G295" s="10"/>
      <c r="H295" s="10"/>
      <c r="I295" s="10"/>
      <c r="J295" s="10"/>
      <c r="K295" s="10"/>
      <c r="L295" s="10"/>
      <c r="M295" s="187">
        <v>1</v>
      </c>
      <c r="N295" s="10"/>
      <c r="O295" s="10"/>
      <c r="P295" s="10"/>
      <c r="Q295" s="10"/>
      <c r="R295" s="10"/>
      <c r="S295" s="10"/>
      <c r="T295" s="189">
        <v>1</v>
      </c>
      <c r="U295" s="10"/>
      <c r="V295" s="10"/>
      <c r="W295" s="10"/>
      <c r="X295" s="10"/>
      <c r="Y295" s="10"/>
      <c r="Z295" s="10"/>
      <c r="AA295" s="189">
        <v>1</v>
      </c>
      <c r="AB295" s="10"/>
      <c r="AC295" s="10"/>
      <c r="AD295" s="10"/>
      <c r="AE295" s="10"/>
      <c r="AF295" s="10"/>
      <c r="AG295" s="10"/>
      <c r="AH295" s="187">
        <v>1</v>
      </c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</row>
    <row r="296" spans="1:87" ht="15.75">
      <c r="A296">
        <v>277</v>
      </c>
      <c r="C296" s="39" t="s">
        <v>409</v>
      </c>
      <c r="D296"/>
      <c r="E296" s="64">
        <v>1</v>
      </c>
      <c r="F296" s="51" t="s">
        <v>45</v>
      </c>
      <c r="G296" s="10"/>
      <c r="H296" s="10"/>
      <c r="I296" s="10"/>
      <c r="J296" s="10"/>
      <c r="K296" s="10"/>
      <c r="L296" s="10"/>
      <c r="M296" s="187">
        <v>1</v>
      </c>
      <c r="N296" s="10"/>
      <c r="O296" s="10"/>
      <c r="P296" s="10"/>
      <c r="Q296" s="10"/>
      <c r="R296" s="10"/>
      <c r="S296" s="10"/>
      <c r="T296" s="187">
        <v>0.5</v>
      </c>
      <c r="U296" s="10"/>
      <c r="V296" s="10"/>
      <c r="W296" s="10"/>
      <c r="X296" s="10"/>
      <c r="Y296" s="10"/>
      <c r="Z296" s="10"/>
      <c r="AA296" s="189">
        <v>1</v>
      </c>
      <c r="AB296" s="10"/>
      <c r="AC296" s="10"/>
      <c r="AD296" s="10"/>
      <c r="AE296" s="10"/>
      <c r="AF296" s="10"/>
      <c r="AG296" s="10"/>
      <c r="AH296" s="187">
        <v>1</v>
      </c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</row>
    <row r="297" spans="1:87" ht="15.75">
      <c r="A297">
        <v>278</v>
      </c>
      <c r="C297" s="39" t="s">
        <v>410</v>
      </c>
      <c r="D297">
        <v>0</v>
      </c>
      <c r="E297" s="64">
        <v>1</v>
      </c>
      <c r="F297" s="51" t="s">
        <v>45</v>
      </c>
      <c r="G297" s="10"/>
      <c r="H297" s="10"/>
      <c r="I297" s="10"/>
      <c r="J297" s="10"/>
      <c r="K297" s="10"/>
      <c r="L297" s="10"/>
      <c r="M297" s="187">
        <v>1</v>
      </c>
      <c r="N297" s="10"/>
      <c r="O297" s="10"/>
      <c r="P297" s="10"/>
      <c r="Q297" s="10"/>
      <c r="R297" s="10"/>
      <c r="S297" s="10"/>
      <c r="T297" s="189">
        <v>1</v>
      </c>
      <c r="U297" s="10"/>
      <c r="V297" s="10"/>
      <c r="W297" s="10"/>
      <c r="X297" s="10"/>
      <c r="Y297" s="10"/>
      <c r="Z297" s="10"/>
      <c r="AA297" s="187">
        <v>0.5</v>
      </c>
      <c r="AB297" s="10"/>
      <c r="AC297" s="10"/>
      <c r="AD297" s="10"/>
      <c r="AE297" s="10"/>
      <c r="AF297" s="10"/>
      <c r="AG297" s="10"/>
      <c r="AH297" s="187">
        <v>1</v>
      </c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</row>
    <row r="298" spans="1:87" ht="15.75">
      <c r="A298">
        <v>279</v>
      </c>
      <c r="C298" s="39" t="s">
        <v>411</v>
      </c>
      <c r="D298">
        <v>0</v>
      </c>
      <c r="E298" s="64">
        <v>1</v>
      </c>
      <c r="F298" s="51" t="s">
        <v>45</v>
      </c>
      <c r="G298" s="10"/>
      <c r="H298" s="10"/>
      <c r="I298" s="10"/>
      <c r="J298" s="10"/>
      <c r="K298" s="10"/>
      <c r="L298" s="10"/>
      <c r="M298" s="187">
        <v>1</v>
      </c>
      <c r="N298" s="10"/>
      <c r="O298" s="10"/>
      <c r="P298" s="10"/>
      <c r="Q298" s="10"/>
      <c r="R298" s="10"/>
      <c r="S298" s="10"/>
      <c r="T298" s="187">
        <v>1</v>
      </c>
      <c r="U298" s="10"/>
      <c r="V298" s="10"/>
      <c r="W298" s="10"/>
      <c r="X298" s="10"/>
      <c r="Y298" s="10"/>
      <c r="Z298" s="10"/>
      <c r="AA298" s="187">
        <v>1</v>
      </c>
      <c r="AB298" s="10"/>
      <c r="AC298" s="10"/>
      <c r="AD298" s="10"/>
      <c r="AE298" s="10"/>
      <c r="AF298" s="10"/>
      <c r="AG298" s="10"/>
      <c r="AH298" s="187">
        <v>1</v>
      </c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</row>
    <row r="299" spans="1:87" ht="15.75">
      <c r="A299">
        <v>280</v>
      </c>
      <c r="C299" s="39" t="s">
        <v>412</v>
      </c>
      <c r="D299">
        <v>1</v>
      </c>
      <c r="E299" s="64">
        <v>1</v>
      </c>
      <c r="F299" s="177"/>
      <c r="G299" s="10"/>
      <c r="H299" s="10"/>
      <c r="I299" s="187">
        <v>1</v>
      </c>
      <c r="J299" s="10"/>
      <c r="K299" s="10"/>
      <c r="L299" s="10"/>
      <c r="M299" s="187">
        <v>0.5</v>
      </c>
      <c r="N299" s="10"/>
      <c r="O299" s="10"/>
      <c r="P299" s="187">
        <v>1</v>
      </c>
      <c r="Q299" s="10"/>
      <c r="R299" s="10"/>
      <c r="S299" s="10"/>
      <c r="T299" s="187">
        <v>1</v>
      </c>
      <c r="U299" s="10"/>
      <c r="V299" s="10"/>
      <c r="W299" s="189">
        <v>1</v>
      </c>
      <c r="X299" s="10"/>
      <c r="Y299" s="10"/>
      <c r="Z299" s="10"/>
      <c r="AA299" s="189">
        <v>1</v>
      </c>
      <c r="AB299" s="10"/>
      <c r="AC299" s="10"/>
      <c r="AD299" s="187">
        <v>1</v>
      </c>
      <c r="AE299" s="10"/>
      <c r="AF299" s="10"/>
      <c r="AG299" s="10"/>
      <c r="AH299" s="187">
        <v>1</v>
      </c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</row>
    <row r="300" spans="1:87" ht="15.75">
      <c r="A300">
        <v>281</v>
      </c>
      <c r="C300" s="39" t="s">
        <v>412</v>
      </c>
      <c r="D300">
        <v>1</v>
      </c>
      <c r="E300" s="64">
        <v>1</v>
      </c>
      <c r="F300" s="51" t="s">
        <v>45</v>
      </c>
      <c r="G300" s="10"/>
      <c r="H300" s="10"/>
      <c r="I300" s="187">
        <v>1</v>
      </c>
      <c r="J300" s="10"/>
      <c r="K300" s="10"/>
      <c r="L300" s="10"/>
      <c r="M300" s="189">
        <v>1</v>
      </c>
      <c r="N300" s="10"/>
      <c r="O300" s="10"/>
      <c r="P300" s="189">
        <v>1</v>
      </c>
      <c r="Q300" s="10"/>
      <c r="R300" s="10"/>
      <c r="S300" s="10"/>
      <c r="T300" s="187">
        <v>0.5</v>
      </c>
      <c r="U300" s="10"/>
      <c r="V300" s="10"/>
      <c r="W300" s="189">
        <v>1</v>
      </c>
      <c r="X300" s="10"/>
      <c r="Y300" s="10"/>
      <c r="Z300" s="10"/>
      <c r="AA300" s="189">
        <v>1</v>
      </c>
      <c r="AB300" s="10"/>
      <c r="AC300" s="10"/>
      <c r="AD300" s="187">
        <v>1</v>
      </c>
      <c r="AE300" s="10"/>
      <c r="AF300" s="10"/>
      <c r="AG300" s="10"/>
      <c r="AH300" s="187">
        <v>0.5</v>
      </c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</row>
    <row r="301" spans="1:87" ht="15.75">
      <c r="A301">
        <v>282</v>
      </c>
      <c r="C301" s="39" t="s">
        <v>413</v>
      </c>
      <c r="D301">
        <v>0</v>
      </c>
      <c r="E301" s="64">
        <v>1</v>
      </c>
      <c r="F301" s="51" t="s">
        <v>45</v>
      </c>
      <c r="M301" s="187">
        <v>1</v>
      </c>
      <c r="T301" s="187">
        <v>1</v>
      </c>
      <c r="AA301" s="187">
        <v>0.5</v>
      </c>
      <c r="AH301" s="187">
        <v>1</v>
      </c>
      <c r="AN301" s="10"/>
      <c r="AO301" s="10"/>
      <c r="AP301" s="10"/>
      <c r="AQ301" s="10"/>
      <c r="AR301" s="10"/>
      <c r="AS301" s="10"/>
      <c r="AT301" s="10"/>
      <c r="AU301" s="10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</row>
    <row r="302" spans="1:87" ht="15.75">
      <c r="A302">
        <v>283</v>
      </c>
      <c r="C302" s="39" t="s">
        <v>65</v>
      </c>
      <c r="D302">
        <v>1</v>
      </c>
      <c r="E302" s="64">
        <v>1</v>
      </c>
      <c r="F302" s="177" t="s">
        <v>47</v>
      </c>
      <c r="M302" s="187">
        <v>1</v>
      </c>
      <c r="T302" s="187">
        <v>0.5</v>
      </c>
      <c r="AA302" s="187">
        <v>0.5</v>
      </c>
      <c r="AH302" s="187">
        <v>1</v>
      </c>
      <c r="AN302" s="10"/>
      <c r="AO302" s="10"/>
      <c r="AP302" s="10"/>
      <c r="AQ302" s="10"/>
      <c r="AR302" s="10"/>
      <c r="AS302" s="10"/>
      <c r="AT302" s="10"/>
      <c r="AU302" s="10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</row>
    <row r="303" spans="1:87" ht="15.75">
      <c r="A303">
        <v>284</v>
      </c>
      <c r="C303" s="39" t="s">
        <v>414</v>
      </c>
      <c r="D303">
        <v>1</v>
      </c>
      <c r="E303" s="64">
        <v>1</v>
      </c>
      <c r="F303" s="177" t="s">
        <v>47</v>
      </c>
      <c r="M303" s="187">
        <v>0.5</v>
      </c>
      <c r="T303" s="187">
        <v>1</v>
      </c>
      <c r="AA303" s="187">
        <v>1</v>
      </c>
      <c r="AH303" s="187">
        <v>1</v>
      </c>
      <c r="AN303" s="10"/>
      <c r="AO303" s="10"/>
      <c r="AP303" s="10"/>
      <c r="AQ303" s="10"/>
      <c r="AR303" s="10"/>
      <c r="AS303" s="10"/>
      <c r="AT303" s="10"/>
      <c r="AU303" s="10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</row>
    <row r="304" spans="1:87" ht="15.75">
      <c r="A304">
        <v>285</v>
      </c>
      <c r="C304" s="39" t="s">
        <v>66</v>
      </c>
      <c r="D304"/>
      <c r="E304" s="64">
        <v>1</v>
      </c>
      <c r="F304" s="177"/>
      <c r="M304" s="187">
        <v>0.5</v>
      </c>
      <c r="T304" s="187">
        <v>1</v>
      </c>
      <c r="AA304" s="187">
        <v>0.5</v>
      </c>
      <c r="AH304" s="187">
        <v>0.5</v>
      </c>
      <c r="AN304" s="10"/>
      <c r="AO304" s="10"/>
      <c r="AP304" s="10"/>
      <c r="AQ304" s="10"/>
      <c r="AR304" s="10"/>
      <c r="AS304" s="10"/>
      <c r="AT304" s="10"/>
      <c r="AU304" s="10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</row>
    <row r="305" spans="1:87" ht="15.75">
      <c r="A305">
        <v>286</v>
      </c>
      <c r="C305" s="39" t="s">
        <v>67</v>
      </c>
      <c r="D305"/>
      <c r="E305" s="64">
        <v>1</v>
      </c>
      <c r="F305" s="177" t="s">
        <v>47</v>
      </c>
      <c r="M305" s="187">
        <v>1</v>
      </c>
      <c r="T305" s="187">
        <v>0.5</v>
      </c>
      <c r="AA305" s="187">
        <v>1</v>
      </c>
      <c r="AH305" s="187">
        <v>1</v>
      </c>
      <c r="AN305" s="10"/>
      <c r="AO305" s="10"/>
      <c r="AP305" s="10"/>
      <c r="AQ305" s="10"/>
      <c r="AR305" s="10"/>
      <c r="AS305" s="10"/>
      <c r="AT305" s="10"/>
      <c r="AU305" s="10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</row>
    <row r="306" spans="1:87" ht="15.75">
      <c r="A306">
        <v>287</v>
      </c>
      <c r="C306" s="39" t="s">
        <v>615</v>
      </c>
      <c r="D306"/>
      <c r="E306" s="20">
        <v>1</v>
      </c>
      <c r="F306" s="177" t="s">
        <v>47</v>
      </c>
      <c r="M306" s="187">
        <v>1</v>
      </c>
      <c r="T306" s="187">
        <v>0.5</v>
      </c>
      <c r="AA306" s="187">
        <v>1</v>
      </c>
      <c r="AH306" s="187">
        <v>1</v>
      </c>
      <c r="AN306" s="10"/>
      <c r="AO306" s="10"/>
      <c r="AP306" s="10"/>
      <c r="AQ306" s="10"/>
      <c r="AR306" s="10"/>
      <c r="AS306" s="10"/>
      <c r="AT306" s="10"/>
      <c r="AU306" s="10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</row>
    <row r="307" spans="1:87" ht="15.75">
      <c r="A307">
        <v>288</v>
      </c>
      <c r="C307" s="39" t="s">
        <v>80</v>
      </c>
      <c r="D307"/>
      <c r="E307" s="64">
        <v>1</v>
      </c>
      <c r="F307" s="177" t="s">
        <v>47</v>
      </c>
      <c r="M307" s="187">
        <v>0.5</v>
      </c>
      <c r="T307" s="187">
        <v>0.5</v>
      </c>
      <c r="AA307" s="187">
        <v>0.5</v>
      </c>
      <c r="AH307" s="187">
        <v>1</v>
      </c>
      <c r="AN307" s="10"/>
      <c r="AO307" s="10"/>
      <c r="AP307" s="10"/>
      <c r="AQ307" s="10"/>
      <c r="AR307" s="10"/>
      <c r="AS307" s="10"/>
      <c r="AT307" s="10"/>
      <c r="AU307" s="10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</row>
    <row r="308" spans="1:87" ht="15.75">
      <c r="A308">
        <v>289</v>
      </c>
      <c r="C308" s="39" t="s">
        <v>415</v>
      </c>
      <c r="D308"/>
      <c r="E308" s="64">
        <v>1</v>
      </c>
      <c r="F308" s="177" t="s">
        <v>45</v>
      </c>
      <c r="M308" s="187">
        <v>1</v>
      </c>
      <c r="T308" s="187">
        <v>1</v>
      </c>
      <c r="AA308" s="187">
        <v>0.5</v>
      </c>
      <c r="AH308" s="187">
        <v>1</v>
      </c>
      <c r="AN308" s="10"/>
      <c r="AO308" s="10"/>
      <c r="AP308" s="10"/>
      <c r="AQ308" s="10"/>
      <c r="AR308" s="10"/>
      <c r="AS308" s="10"/>
      <c r="AT308" s="10"/>
      <c r="AU308" s="10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</row>
    <row r="309" spans="1:87" ht="15.75">
      <c r="A309">
        <v>290</v>
      </c>
      <c r="C309" s="57" t="s">
        <v>158</v>
      </c>
      <c r="D309">
        <v>1</v>
      </c>
      <c r="E309" s="64">
        <v>1</v>
      </c>
      <c r="F309" s="177" t="s">
        <v>255</v>
      </c>
      <c r="G309" s="10"/>
      <c r="H309" s="10"/>
      <c r="I309" s="187">
        <v>1</v>
      </c>
      <c r="J309" s="10"/>
      <c r="K309" s="10"/>
      <c r="L309" s="10"/>
      <c r="M309" s="187">
        <v>1</v>
      </c>
      <c r="N309" s="10"/>
      <c r="O309" s="10"/>
      <c r="P309" s="187">
        <v>0.5</v>
      </c>
      <c r="Q309" s="10"/>
      <c r="R309" s="10"/>
      <c r="S309" s="10"/>
      <c r="T309" s="187">
        <v>1</v>
      </c>
      <c r="U309" s="10"/>
      <c r="V309" s="10"/>
      <c r="W309" s="187">
        <v>1</v>
      </c>
      <c r="X309" s="10"/>
      <c r="Y309" s="10"/>
      <c r="Z309" s="10"/>
      <c r="AA309" s="187">
        <v>1</v>
      </c>
      <c r="AB309" s="10"/>
      <c r="AC309" s="10"/>
      <c r="AD309" s="187">
        <v>1</v>
      </c>
      <c r="AE309" s="10"/>
      <c r="AF309" s="10"/>
      <c r="AG309" s="10"/>
      <c r="AH309" s="187">
        <v>1</v>
      </c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</row>
    <row r="310" spans="1:87" ht="15.75">
      <c r="A310">
        <v>292</v>
      </c>
      <c r="C310" s="39" t="s">
        <v>193</v>
      </c>
      <c r="D310">
        <v>0</v>
      </c>
      <c r="E310" s="64">
        <v>1</v>
      </c>
      <c r="F310" s="177" t="s">
        <v>47</v>
      </c>
      <c r="G310" s="10"/>
      <c r="H310" s="10"/>
      <c r="I310" s="10"/>
      <c r="J310" s="10"/>
      <c r="K310" s="10"/>
      <c r="L310" s="10"/>
      <c r="M310" s="187">
        <v>1</v>
      </c>
      <c r="N310" s="10"/>
      <c r="O310" s="10"/>
      <c r="P310" s="187">
        <v>1</v>
      </c>
      <c r="Q310" s="10"/>
      <c r="R310" s="10"/>
      <c r="S310" s="10"/>
      <c r="T310" s="187">
        <v>1</v>
      </c>
      <c r="U310" s="10"/>
      <c r="V310" s="10"/>
      <c r="W310" s="187">
        <v>0.5</v>
      </c>
      <c r="X310" s="10"/>
      <c r="Y310" s="10"/>
      <c r="Z310" s="10"/>
      <c r="AA310" s="187">
        <v>1</v>
      </c>
      <c r="AB310" s="10"/>
      <c r="AC310" s="10"/>
      <c r="AD310" s="187">
        <v>1</v>
      </c>
      <c r="AE310" s="10"/>
      <c r="AF310" s="10"/>
      <c r="AG310" s="10"/>
      <c r="AH310" s="187">
        <v>1</v>
      </c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</row>
    <row r="311" spans="1:87" ht="15.75">
      <c r="A311">
        <v>293</v>
      </c>
      <c r="C311" s="39" t="s">
        <v>204</v>
      </c>
      <c r="D311"/>
      <c r="E311" s="64">
        <v>1</v>
      </c>
      <c r="F311" s="177" t="s">
        <v>45</v>
      </c>
      <c r="G311" s="10"/>
      <c r="H311" s="10"/>
      <c r="I311" s="10"/>
      <c r="J311" s="10"/>
      <c r="K311" s="10"/>
      <c r="L311" s="10"/>
      <c r="M311" s="187">
        <v>1</v>
      </c>
      <c r="N311" s="10"/>
      <c r="O311" s="10"/>
      <c r="P311" s="10"/>
      <c r="Q311" s="10"/>
      <c r="R311" s="10"/>
      <c r="S311" s="10"/>
      <c r="T311" s="187">
        <v>1</v>
      </c>
      <c r="U311" s="10"/>
      <c r="V311" s="10"/>
      <c r="W311" s="10"/>
      <c r="X311" s="10"/>
      <c r="Y311" s="10"/>
      <c r="Z311" s="10"/>
      <c r="AA311" s="187">
        <v>1</v>
      </c>
      <c r="AB311" s="10"/>
      <c r="AC311" s="10"/>
      <c r="AD311" s="10"/>
      <c r="AE311" s="10"/>
      <c r="AF311" s="10"/>
      <c r="AG311" s="10"/>
      <c r="AH311" s="187">
        <v>1</v>
      </c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</row>
    <row r="312" spans="1:87" ht="15" customHeight="1">
      <c r="A312">
        <v>294</v>
      </c>
      <c r="C312" s="39" t="s">
        <v>616</v>
      </c>
      <c r="D312"/>
      <c r="E312" s="64">
        <v>1</v>
      </c>
      <c r="F312" s="177"/>
      <c r="G312" s="187">
        <v>0.5</v>
      </c>
      <c r="H312" s="10"/>
      <c r="I312" s="10"/>
      <c r="J312" s="10"/>
      <c r="K312" s="10"/>
      <c r="L312" s="187">
        <v>0.5</v>
      </c>
      <c r="M312" s="10"/>
      <c r="N312" s="10"/>
      <c r="O312" s="10"/>
      <c r="P312" s="10"/>
      <c r="Q312" s="10"/>
      <c r="R312" s="10"/>
      <c r="S312" s="187">
        <v>1</v>
      </c>
      <c r="T312" s="10"/>
      <c r="U312" s="10"/>
      <c r="V312" s="10"/>
      <c r="W312" s="10"/>
      <c r="X312" s="10"/>
      <c r="Y312" s="10"/>
      <c r="Z312" s="187">
        <v>1</v>
      </c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</row>
    <row r="313" spans="1:87" ht="15.75">
      <c r="A313">
        <v>295</v>
      </c>
      <c r="C313" s="39" t="s">
        <v>617</v>
      </c>
      <c r="D313"/>
      <c r="E313" s="64">
        <v>1</v>
      </c>
      <c r="F313" s="177"/>
      <c r="G313" s="187">
        <v>1</v>
      </c>
      <c r="H313" s="10"/>
      <c r="I313" s="10"/>
      <c r="J313" s="10"/>
      <c r="K313" s="10"/>
      <c r="L313" s="187">
        <v>1</v>
      </c>
      <c r="M313" s="10"/>
      <c r="N313" s="10"/>
      <c r="O313" s="10"/>
      <c r="P313" s="10"/>
      <c r="Q313" s="10"/>
      <c r="R313" s="10"/>
      <c r="S313" s="187">
        <v>1</v>
      </c>
      <c r="T313" s="10"/>
      <c r="U313" s="10"/>
      <c r="V313" s="10"/>
      <c r="W313" s="10"/>
      <c r="X313" s="10"/>
      <c r="Y313" s="10"/>
      <c r="Z313" s="187">
        <v>0.5</v>
      </c>
      <c r="AA313" s="10"/>
      <c r="AB313" s="10"/>
      <c r="AC313" s="10"/>
      <c r="AD313" s="10"/>
      <c r="AE313" s="10"/>
      <c r="AF313" s="10"/>
      <c r="AG313" s="10"/>
      <c r="AH313" s="10"/>
      <c r="AI313" s="187">
        <v>1</v>
      </c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</row>
    <row r="314" spans="1:87" ht="15.75">
      <c r="A314">
        <v>296</v>
      </c>
      <c r="C314" s="39" t="s">
        <v>618</v>
      </c>
      <c r="D314"/>
      <c r="E314" s="64">
        <v>1</v>
      </c>
      <c r="F314" s="177"/>
      <c r="G314" s="187">
        <v>1</v>
      </c>
      <c r="H314" s="10"/>
      <c r="I314" s="10"/>
      <c r="J314" s="10"/>
      <c r="K314" s="10"/>
      <c r="L314" s="187">
        <v>1</v>
      </c>
      <c r="M314" s="10"/>
      <c r="N314" s="10"/>
      <c r="O314" s="10"/>
      <c r="P314" s="10"/>
      <c r="Q314" s="10"/>
      <c r="R314" s="10"/>
      <c r="S314" s="187">
        <v>1</v>
      </c>
      <c r="T314" s="10"/>
      <c r="U314" s="10"/>
      <c r="V314" s="10"/>
      <c r="W314" s="10"/>
      <c r="X314" s="10"/>
      <c r="Y314" s="10"/>
      <c r="Z314" s="187">
        <v>0.5</v>
      </c>
      <c r="AA314" s="10"/>
      <c r="AB314" s="10"/>
      <c r="AC314" s="10"/>
      <c r="AD314" s="10"/>
      <c r="AE314" s="10"/>
      <c r="AF314" s="10"/>
      <c r="AG314" s="10"/>
      <c r="AH314" s="10"/>
      <c r="AI314" s="187">
        <v>1</v>
      </c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</row>
    <row r="315" spans="1:87" ht="15.75">
      <c r="A315">
        <v>297</v>
      </c>
      <c r="C315" s="39" t="s">
        <v>618</v>
      </c>
      <c r="D315"/>
      <c r="E315" s="64">
        <v>1</v>
      </c>
      <c r="F315" s="177"/>
      <c r="G315" s="187">
        <v>1</v>
      </c>
      <c r="H315" s="10"/>
      <c r="I315" s="10"/>
      <c r="J315" s="10"/>
      <c r="K315" s="10"/>
      <c r="L315" s="187">
        <v>1</v>
      </c>
      <c r="M315" s="10"/>
      <c r="N315" s="10"/>
      <c r="O315" s="10"/>
      <c r="P315" s="10"/>
      <c r="Q315" s="10"/>
      <c r="R315" s="10"/>
      <c r="S315" s="187">
        <v>1</v>
      </c>
      <c r="T315" s="10"/>
      <c r="U315" s="10"/>
      <c r="V315" s="10"/>
      <c r="W315" s="10"/>
      <c r="X315" s="10"/>
      <c r="Y315" s="10"/>
      <c r="Z315" s="187">
        <v>0.5</v>
      </c>
      <c r="AA315" s="10"/>
      <c r="AB315" s="10"/>
      <c r="AC315" s="10"/>
      <c r="AD315" s="10"/>
      <c r="AE315" s="10"/>
      <c r="AF315" s="10"/>
      <c r="AG315" s="10"/>
      <c r="AH315" s="10"/>
      <c r="AI315" s="187">
        <v>1</v>
      </c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</row>
    <row r="316" spans="1:87" ht="15.75">
      <c r="A316">
        <v>298</v>
      </c>
      <c r="C316" s="39" t="s">
        <v>195</v>
      </c>
      <c r="D316"/>
      <c r="E316" s="64">
        <v>1</v>
      </c>
      <c r="F316" s="177" t="s">
        <v>43</v>
      </c>
      <c r="G316" s="187">
        <v>0.5</v>
      </c>
      <c r="H316" s="10"/>
      <c r="I316" s="10"/>
      <c r="J316" s="10"/>
      <c r="K316" s="10"/>
      <c r="L316" s="187">
        <v>0</v>
      </c>
      <c r="M316" s="10"/>
      <c r="N316" s="10"/>
      <c r="O316" s="10"/>
      <c r="P316" s="10"/>
      <c r="Q316" s="10"/>
      <c r="R316" s="10"/>
      <c r="S316" s="187">
        <v>1</v>
      </c>
      <c r="T316" s="10"/>
      <c r="U316" s="10"/>
      <c r="V316" s="10"/>
      <c r="W316" s="10"/>
      <c r="X316" s="10"/>
      <c r="Y316" s="10"/>
      <c r="Z316" s="187">
        <v>1</v>
      </c>
      <c r="AA316" s="10"/>
      <c r="AB316" s="10"/>
      <c r="AC316" s="10"/>
      <c r="AD316" s="10"/>
      <c r="AE316" s="10"/>
      <c r="AF316" s="10"/>
      <c r="AG316" s="10"/>
      <c r="AH316" s="10"/>
      <c r="AI316" s="187">
        <v>0.5</v>
      </c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</row>
    <row r="317" spans="1:87" ht="15.75">
      <c r="A317">
        <v>299</v>
      </c>
      <c r="C317" s="39" t="s">
        <v>68</v>
      </c>
      <c r="D317"/>
      <c r="E317" s="64">
        <v>1</v>
      </c>
      <c r="F317" s="177"/>
      <c r="G317" s="187">
        <v>0</v>
      </c>
      <c r="H317" s="10"/>
      <c r="I317" s="10"/>
      <c r="J317" s="10"/>
      <c r="K317" s="10"/>
      <c r="L317" s="187">
        <v>0.5</v>
      </c>
      <c r="M317" s="10"/>
      <c r="N317" s="10"/>
      <c r="O317" s="10"/>
      <c r="P317" s="10"/>
      <c r="Q317" s="10"/>
      <c r="R317" s="10"/>
      <c r="S317" s="187">
        <v>0.5</v>
      </c>
      <c r="T317" s="10"/>
      <c r="U317" s="10"/>
      <c r="V317" s="10"/>
      <c r="W317" s="10"/>
      <c r="X317" s="10"/>
      <c r="Y317" s="10"/>
      <c r="Z317" s="187">
        <v>1</v>
      </c>
      <c r="AA317" s="10"/>
      <c r="AB317" s="10"/>
      <c r="AC317" s="10"/>
      <c r="AD317" s="10"/>
      <c r="AE317" s="10"/>
      <c r="AF317" s="10"/>
      <c r="AG317" s="10"/>
      <c r="AH317" s="10"/>
      <c r="AI317" s="187">
        <v>0</v>
      </c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</row>
    <row r="318" spans="1:87" ht="15.75">
      <c r="A318">
        <v>300</v>
      </c>
      <c r="C318" s="39"/>
      <c r="D318" s="73"/>
      <c r="E318" s="20"/>
      <c r="F318" s="45"/>
      <c r="G318" s="10"/>
      <c r="H318" s="10"/>
      <c r="I318" s="10"/>
      <c r="J318" s="10"/>
      <c r="K318" s="10"/>
      <c r="L318" s="36"/>
      <c r="M318" s="10"/>
      <c r="N318" s="10"/>
      <c r="O318" s="10"/>
      <c r="P318" s="10"/>
      <c r="Q318" s="10"/>
      <c r="R318" s="10"/>
      <c r="S318" s="36"/>
      <c r="T318" s="10"/>
      <c r="U318" s="10"/>
      <c r="V318" s="10"/>
      <c r="W318" s="10"/>
      <c r="X318" s="10"/>
      <c r="Y318" s="10"/>
      <c r="Z318" s="36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</row>
    <row r="319" spans="1:89" ht="15.75">
      <c r="A319">
        <v>301</v>
      </c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10"/>
      <c r="AO319" s="10"/>
      <c r="AP319" s="10"/>
      <c r="AQ319" s="10"/>
      <c r="AR319" s="23"/>
      <c r="AS319" s="23"/>
      <c r="AT319" s="10"/>
      <c r="AU319" s="10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</row>
    <row r="320" spans="1:89" ht="18" customHeight="1">
      <c r="A320">
        <v>302</v>
      </c>
      <c r="B320" s="56">
        <v>17</v>
      </c>
      <c r="C320" s="166" t="s">
        <v>39</v>
      </c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10"/>
      <c r="AO320" s="10"/>
      <c r="AP320" s="10"/>
      <c r="AQ320" s="10"/>
      <c r="AR320" s="23"/>
      <c r="AS320" s="23"/>
      <c r="AT320" s="10"/>
      <c r="AU320" s="10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</row>
    <row r="321" spans="1:89" ht="18" customHeight="1">
      <c r="A321">
        <v>303</v>
      </c>
      <c r="C321" s="167">
        <f>'RESUM MENSUAL PAPER'!F17</f>
        <v>29663</v>
      </c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10"/>
      <c r="AO321" s="10"/>
      <c r="AP321" s="10"/>
      <c r="AQ321" s="10"/>
      <c r="AR321" s="23"/>
      <c r="AS321" s="23"/>
      <c r="AT321" s="10"/>
      <c r="AU321" s="10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</row>
    <row r="322" spans="1:89" ht="15.75">
      <c r="A322">
        <v>304</v>
      </c>
      <c r="C322" s="7" t="s">
        <v>8</v>
      </c>
      <c r="D322" s="66"/>
      <c r="E322" s="64"/>
      <c r="F322" s="51"/>
      <c r="G322" s="10">
        <f aca="true" t="shared" si="9" ref="G322:AL322">G7</f>
        <v>1</v>
      </c>
      <c r="H322" s="10">
        <f t="shared" si="9"/>
        <v>2</v>
      </c>
      <c r="I322" s="10">
        <f t="shared" si="9"/>
        <v>3</v>
      </c>
      <c r="J322" s="10">
        <f t="shared" si="9"/>
        <v>4</v>
      </c>
      <c r="K322" s="10">
        <f t="shared" si="9"/>
        <v>5</v>
      </c>
      <c r="L322" s="10">
        <f t="shared" si="9"/>
        <v>6</v>
      </c>
      <c r="M322" s="10">
        <f t="shared" si="9"/>
        <v>7</v>
      </c>
      <c r="N322" s="10">
        <f t="shared" si="9"/>
        <v>8</v>
      </c>
      <c r="O322" s="10">
        <f t="shared" si="9"/>
        <v>9</v>
      </c>
      <c r="P322" s="10">
        <f t="shared" si="9"/>
        <v>10</v>
      </c>
      <c r="Q322" s="10">
        <f t="shared" si="9"/>
        <v>11</v>
      </c>
      <c r="R322" s="10">
        <f t="shared" si="9"/>
        <v>12</v>
      </c>
      <c r="S322" s="10">
        <f t="shared" si="9"/>
        <v>13</v>
      </c>
      <c r="T322" s="10">
        <f t="shared" si="9"/>
        <v>14</v>
      </c>
      <c r="U322" s="10">
        <f t="shared" si="9"/>
        <v>15</v>
      </c>
      <c r="V322" s="10">
        <f t="shared" si="9"/>
        <v>16</v>
      </c>
      <c r="W322" s="10">
        <f t="shared" si="9"/>
        <v>17</v>
      </c>
      <c r="X322" s="10">
        <f t="shared" si="9"/>
        <v>18</v>
      </c>
      <c r="Y322" s="10">
        <f t="shared" si="9"/>
        <v>19</v>
      </c>
      <c r="Z322" s="10">
        <f t="shared" si="9"/>
        <v>20</v>
      </c>
      <c r="AA322" s="10">
        <f t="shared" si="9"/>
        <v>21</v>
      </c>
      <c r="AB322" s="10">
        <f t="shared" si="9"/>
        <v>22</v>
      </c>
      <c r="AC322" s="10">
        <f t="shared" si="9"/>
        <v>23</v>
      </c>
      <c r="AD322" s="10">
        <f t="shared" si="9"/>
        <v>24</v>
      </c>
      <c r="AE322" s="10">
        <f t="shared" si="9"/>
        <v>25</v>
      </c>
      <c r="AF322" s="10">
        <f t="shared" si="9"/>
        <v>26</v>
      </c>
      <c r="AG322" s="10">
        <f t="shared" si="9"/>
        <v>27</v>
      </c>
      <c r="AH322" s="10">
        <f t="shared" si="9"/>
        <v>28</v>
      </c>
      <c r="AI322" s="10">
        <f t="shared" si="9"/>
        <v>29</v>
      </c>
      <c r="AJ322" s="10">
        <f t="shared" si="9"/>
        <v>30</v>
      </c>
      <c r="AK322" s="10">
        <f t="shared" si="9"/>
        <v>0</v>
      </c>
      <c r="AL322" s="10">
        <f t="shared" si="9"/>
        <v>0</v>
      </c>
      <c r="AM322" s="10">
        <f>AM7</f>
        <v>0</v>
      </c>
      <c r="AN322" s="10"/>
      <c r="AO322" s="10"/>
      <c r="AP322" s="10"/>
      <c r="AQ322" s="10"/>
      <c r="AR322" s="10"/>
      <c r="AS322" s="10"/>
      <c r="AT322" s="10"/>
      <c r="AU322" s="10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</row>
    <row r="323" spans="1:67" ht="15.75">
      <c r="A323">
        <v>305</v>
      </c>
      <c r="C323" s="39" t="s">
        <v>619</v>
      </c>
      <c r="D323">
        <v>1</v>
      </c>
      <c r="E323" s="64">
        <v>1</v>
      </c>
      <c r="F323" s="51" t="s">
        <v>43</v>
      </c>
      <c r="G323" s="189">
        <v>1</v>
      </c>
      <c r="J323" s="187">
        <v>1</v>
      </c>
      <c r="N323" s="189">
        <v>1</v>
      </c>
      <c r="Q323" s="189">
        <v>1</v>
      </c>
      <c r="U323" s="189">
        <v>1</v>
      </c>
      <c r="X323" s="187">
        <v>0.5</v>
      </c>
      <c r="AB323" s="187">
        <v>1</v>
      </c>
      <c r="AE323" s="189">
        <v>1</v>
      </c>
      <c r="AI323" s="189">
        <v>1</v>
      </c>
      <c r="AN323" s="10"/>
      <c r="AO323" s="10"/>
      <c r="AP323" s="10"/>
      <c r="AQ323" s="10"/>
      <c r="AR323" s="10"/>
      <c r="AS323" s="10"/>
      <c r="AT323" s="10"/>
      <c r="AU323" s="10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</row>
    <row r="324" spans="1:67" ht="15.75">
      <c r="A324">
        <v>306</v>
      </c>
      <c r="C324" s="39" t="s">
        <v>299</v>
      </c>
      <c r="D324">
        <v>1</v>
      </c>
      <c r="E324" s="64">
        <v>1</v>
      </c>
      <c r="F324" s="51" t="s">
        <v>43</v>
      </c>
      <c r="G324" s="187">
        <v>1</v>
      </c>
      <c r="J324" s="187">
        <v>1</v>
      </c>
      <c r="N324" s="189">
        <v>1</v>
      </c>
      <c r="Q324" s="187">
        <v>1</v>
      </c>
      <c r="U324" s="189">
        <v>1</v>
      </c>
      <c r="X324" s="187">
        <v>1</v>
      </c>
      <c r="AB324" s="187">
        <v>0.5</v>
      </c>
      <c r="AE324" s="187">
        <v>1</v>
      </c>
      <c r="AI324" s="187">
        <v>1</v>
      </c>
      <c r="AN324" s="10"/>
      <c r="AO324" s="10"/>
      <c r="AP324" s="10"/>
      <c r="AQ324" s="10"/>
      <c r="AR324" s="10"/>
      <c r="AS324" s="10"/>
      <c r="AT324" s="10"/>
      <c r="AU324" s="10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</row>
    <row r="325" spans="1:67" ht="15.75">
      <c r="A325">
        <v>307</v>
      </c>
      <c r="C325" s="39" t="s">
        <v>300</v>
      </c>
      <c r="D325"/>
      <c r="E325" s="64">
        <v>1</v>
      </c>
      <c r="F325" s="51" t="s">
        <v>43</v>
      </c>
      <c r="G325" s="187">
        <v>1</v>
      </c>
      <c r="N325" s="187">
        <v>1</v>
      </c>
      <c r="U325" s="187">
        <v>1</v>
      </c>
      <c r="AB325" s="187">
        <v>1</v>
      </c>
      <c r="AI325" s="187">
        <v>1</v>
      </c>
      <c r="AN325" s="10"/>
      <c r="AO325" s="10"/>
      <c r="AP325" s="10"/>
      <c r="AQ325" s="10"/>
      <c r="AR325" s="10"/>
      <c r="AS325" s="10"/>
      <c r="AT325" s="10"/>
      <c r="AU325" s="10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</row>
    <row r="326" spans="1:67" ht="15.75">
      <c r="A326">
        <v>308</v>
      </c>
      <c r="C326" s="39" t="s">
        <v>301</v>
      </c>
      <c r="D326">
        <v>1</v>
      </c>
      <c r="E326" s="64">
        <v>1</v>
      </c>
      <c r="F326" s="51" t="s">
        <v>43</v>
      </c>
      <c r="G326" s="187">
        <v>1</v>
      </c>
      <c r="J326" s="187">
        <v>1</v>
      </c>
      <c r="N326" s="189">
        <v>1</v>
      </c>
      <c r="Q326" s="187">
        <v>1</v>
      </c>
      <c r="U326" s="189">
        <v>1</v>
      </c>
      <c r="X326" s="187">
        <v>1</v>
      </c>
      <c r="AB326" s="187">
        <v>1</v>
      </c>
      <c r="AE326" s="187">
        <v>1</v>
      </c>
      <c r="AI326" s="187">
        <v>1</v>
      </c>
      <c r="AN326" s="10"/>
      <c r="AO326" s="10"/>
      <c r="AP326" s="10"/>
      <c r="AQ326" s="10"/>
      <c r="AR326" s="10"/>
      <c r="AS326" s="10"/>
      <c r="AT326" s="10"/>
      <c r="AU326" s="10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</row>
    <row r="327" spans="1:67" ht="15.75">
      <c r="A327">
        <v>309</v>
      </c>
      <c r="C327" s="39" t="s">
        <v>220</v>
      </c>
      <c r="D327"/>
      <c r="E327" s="64">
        <v>1</v>
      </c>
      <c r="F327" s="51" t="s">
        <v>43</v>
      </c>
      <c r="G327" s="187">
        <v>1</v>
      </c>
      <c r="N327" s="187">
        <v>1</v>
      </c>
      <c r="U327" s="187">
        <v>1</v>
      </c>
      <c r="AB327" s="187">
        <v>0.5</v>
      </c>
      <c r="AI327" s="187">
        <v>1</v>
      </c>
      <c r="AN327" s="10"/>
      <c r="AO327" s="10"/>
      <c r="AP327" s="10"/>
      <c r="AQ327" s="10"/>
      <c r="AR327" s="10"/>
      <c r="AS327" s="10"/>
      <c r="AT327" s="10"/>
      <c r="AU327" s="10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</row>
    <row r="328" spans="1:67" ht="15.75">
      <c r="A328">
        <v>310</v>
      </c>
      <c r="C328" s="151" t="s">
        <v>302</v>
      </c>
      <c r="D328">
        <v>0</v>
      </c>
      <c r="E328" s="64">
        <v>1</v>
      </c>
      <c r="F328" s="51" t="s">
        <v>43</v>
      </c>
      <c r="G328" s="187">
        <v>1</v>
      </c>
      <c r="N328" s="189">
        <v>1</v>
      </c>
      <c r="U328" s="189">
        <v>1</v>
      </c>
      <c r="AI328" s="189">
        <v>1</v>
      </c>
      <c r="AN328" s="10"/>
      <c r="AO328" s="10"/>
      <c r="AP328" s="10"/>
      <c r="AQ328" s="10"/>
      <c r="AR328" s="10"/>
      <c r="AS328" s="10"/>
      <c r="AT328" s="10"/>
      <c r="AU328" s="10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</row>
    <row r="329" spans="1:67" ht="15.75">
      <c r="A329">
        <v>311</v>
      </c>
      <c r="C329" s="151" t="s">
        <v>303</v>
      </c>
      <c r="D329">
        <v>1</v>
      </c>
      <c r="E329" s="64">
        <v>1</v>
      </c>
      <c r="F329" s="51" t="s">
        <v>43</v>
      </c>
      <c r="G329" s="189">
        <v>1</v>
      </c>
      <c r="J329" s="187">
        <v>1</v>
      </c>
      <c r="N329" s="189">
        <v>1</v>
      </c>
      <c r="Q329" s="189">
        <v>0.5</v>
      </c>
      <c r="U329" s="187">
        <v>1</v>
      </c>
      <c r="AB329" s="187">
        <v>1</v>
      </c>
      <c r="AE329" s="187">
        <v>1</v>
      </c>
      <c r="AI329" s="189">
        <v>1</v>
      </c>
      <c r="AN329" s="10"/>
      <c r="AO329" s="10"/>
      <c r="AP329" s="10"/>
      <c r="AQ329" s="10"/>
      <c r="AR329" s="10"/>
      <c r="AS329" s="10"/>
      <c r="AT329" s="10"/>
      <c r="AU329" s="10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</row>
    <row r="330" spans="1:67" ht="15.75">
      <c r="A330">
        <v>312</v>
      </c>
      <c r="C330" s="39" t="s">
        <v>304</v>
      </c>
      <c r="D330"/>
      <c r="E330" s="64">
        <v>1</v>
      </c>
      <c r="F330" s="51" t="s">
        <v>43</v>
      </c>
      <c r="G330" s="187">
        <v>0.5</v>
      </c>
      <c r="N330" s="187">
        <v>1</v>
      </c>
      <c r="U330" s="187">
        <v>1</v>
      </c>
      <c r="AB330" s="187">
        <v>1</v>
      </c>
      <c r="AI330" s="187">
        <v>1</v>
      </c>
      <c r="AN330" s="10"/>
      <c r="AO330" s="10"/>
      <c r="AP330" s="10"/>
      <c r="AQ330" s="10"/>
      <c r="AR330" s="10"/>
      <c r="AS330" s="10"/>
      <c r="AT330" s="10"/>
      <c r="AU330" s="10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</row>
    <row r="331" spans="1:67" ht="15.75">
      <c r="A331">
        <v>313</v>
      </c>
      <c r="C331" s="39" t="s">
        <v>305</v>
      </c>
      <c r="D331"/>
      <c r="E331" s="64">
        <v>1</v>
      </c>
      <c r="F331" s="51" t="s">
        <v>45</v>
      </c>
      <c r="G331" s="187">
        <v>0.5</v>
      </c>
      <c r="N331" s="189">
        <v>1</v>
      </c>
      <c r="U331" s="187">
        <v>0.5</v>
      </c>
      <c r="AB331" s="187">
        <v>0.5</v>
      </c>
      <c r="AI331" s="187">
        <v>0.5</v>
      </c>
      <c r="AN331" s="10"/>
      <c r="AO331" s="10"/>
      <c r="AP331" s="10"/>
      <c r="AQ331" s="10"/>
      <c r="AR331" s="10"/>
      <c r="AS331" s="10"/>
      <c r="AT331" s="10"/>
      <c r="AU331" s="10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</row>
    <row r="332" spans="1:89" ht="15.75">
      <c r="A332">
        <v>314</v>
      </c>
      <c r="C332" s="39" t="s">
        <v>306</v>
      </c>
      <c r="D332"/>
      <c r="E332" s="64">
        <v>1</v>
      </c>
      <c r="F332" s="51" t="s">
        <v>43</v>
      </c>
      <c r="G332" s="188">
        <v>1</v>
      </c>
      <c r="H332" s="33"/>
      <c r="I332" s="33"/>
      <c r="J332" s="33"/>
      <c r="K332" s="33"/>
      <c r="L332" s="33"/>
      <c r="M332" s="33"/>
      <c r="N332" s="188">
        <v>1</v>
      </c>
      <c r="O332" s="33"/>
      <c r="P332" s="33"/>
      <c r="Q332" s="33"/>
      <c r="R332" s="33"/>
      <c r="S332" s="33"/>
      <c r="T332" s="33"/>
      <c r="U332" s="188">
        <v>0.5</v>
      </c>
      <c r="V332" s="33"/>
      <c r="W332" s="33"/>
      <c r="X332" s="33"/>
      <c r="Y332" s="33"/>
      <c r="Z332" s="33"/>
      <c r="AA332" s="33"/>
      <c r="AB332" s="188">
        <v>1</v>
      </c>
      <c r="AC332" s="33"/>
      <c r="AE332" s="33"/>
      <c r="AF332" s="33"/>
      <c r="AG332" s="33"/>
      <c r="AH332" s="33"/>
      <c r="AI332" s="190">
        <v>1</v>
      </c>
      <c r="AJ332" s="33"/>
      <c r="AK332" s="33"/>
      <c r="AL332" s="33"/>
      <c r="AM332" s="33"/>
      <c r="AN332" s="10"/>
      <c r="AO332" s="10"/>
      <c r="AP332" s="10"/>
      <c r="AQ332" s="10"/>
      <c r="AR332" s="86"/>
      <c r="AS332" s="86"/>
      <c r="AT332" s="86"/>
      <c r="AU332" s="86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</row>
    <row r="333" spans="1:66" ht="15.75">
      <c r="A333">
        <v>315</v>
      </c>
      <c r="C333" s="151" t="s">
        <v>307</v>
      </c>
      <c r="D333"/>
      <c r="E333" s="64">
        <v>1</v>
      </c>
      <c r="F333" s="51" t="s">
        <v>43</v>
      </c>
      <c r="G333" s="187">
        <v>1</v>
      </c>
      <c r="N333" s="187">
        <v>0.5</v>
      </c>
      <c r="U333" s="187">
        <v>0.5</v>
      </c>
      <c r="AB333" s="187">
        <v>0.5</v>
      </c>
      <c r="AI333" s="187">
        <v>0.5</v>
      </c>
      <c r="AN333" s="10"/>
      <c r="AO333" s="10"/>
      <c r="AP333" s="10"/>
      <c r="AQ333" s="10"/>
      <c r="AR333" s="10"/>
      <c r="AS333" s="10"/>
      <c r="AT333" s="10"/>
      <c r="AU333" s="10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5.75">
      <c r="A334">
        <v>316</v>
      </c>
      <c r="C334" s="151" t="s">
        <v>308</v>
      </c>
      <c r="D334">
        <v>1</v>
      </c>
      <c r="E334" s="64">
        <v>1</v>
      </c>
      <c r="F334" s="51" t="s">
        <v>43</v>
      </c>
      <c r="G334" s="187">
        <v>1</v>
      </c>
      <c r="J334" s="187">
        <v>1</v>
      </c>
      <c r="N334" s="189">
        <v>1</v>
      </c>
      <c r="Q334" s="187">
        <v>1</v>
      </c>
      <c r="U334" s="187">
        <v>1</v>
      </c>
      <c r="X334" s="187">
        <v>0.5</v>
      </c>
      <c r="AB334" s="187">
        <v>1</v>
      </c>
      <c r="AE334" s="187">
        <v>1</v>
      </c>
      <c r="AI334" s="187">
        <v>1</v>
      </c>
      <c r="AN334" s="10"/>
      <c r="AO334" s="10"/>
      <c r="AP334" s="10"/>
      <c r="AQ334" s="10"/>
      <c r="AR334" s="10"/>
      <c r="AS334" s="10"/>
      <c r="AT334" s="10"/>
      <c r="AU334" s="10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5.75">
      <c r="A335">
        <v>317</v>
      </c>
      <c r="C335" s="39" t="s">
        <v>309</v>
      </c>
      <c r="D335"/>
      <c r="E335" s="64">
        <v>1</v>
      </c>
      <c r="F335" s="51" t="s">
        <v>45</v>
      </c>
      <c r="G335" s="190">
        <v>1</v>
      </c>
      <c r="H335" s="33"/>
      <c r="I335" s="33"/>
      <c r="J335" s="33"/>
      <c r="K335" s="33"/>
      <c r="L335" s="33"/>
      <c r="M335" s="33"/>
      <c r="N335" s="188">
        <v>1</v>
      </c>
      <c r="O335" s="33"/>
      <c r="P335" s="33"/>
      <c r="Q335" s="33"/>
      <c r="R335" s="33"/>
      <c r="S335" s="33"/>
      <c r="T335" s="33"/>
      <c r="U335" s="190">
        <v>1</v>
      </c>
      <c r="V335" s="33"/>
      <c r="W335" s="33"/>
      <c r="X335" s="33"/>
      <c r="Y335" s="33"/>
      <c r="Z335" s="33"/>
      <c r="AA335" s="33"/>
      <c r="AB335" s="188">
        <v>0.5</v>
      </c>
      <c r="AC335" s="33"/>
      <c r="AE335" s="33"/>
      <c r="AF335" s="33"/>
      <c r="AG335" s="33"/>
      <c r="AH335" s="33"/>
      <c r="AI335" s="190">
        <v>1</v>
      </c>
      <c r="AJ335" s="33"/>
      <c r="AK335" s="33"/>
      <c r="AL335" s="33"/>
      <c r="AM335" s="33"/>
      <c r="AN335" s="10"/>
      <c r="AO335" s="10"/>
      <c r="AP335" s="10"/>
      <c r="AQ335" s="10"/>
      <c r="AR335" s="53"/>
      <c r="AS335" s="53"/>
      <c r="AT335" s="53"/>
      <c r="AU335" s="10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74" ht="15.75">
      <c r="A336">
        <v>318</v>
      </c>
      <c r="C336" s="39" t="s">
        <v>310</v>
      </c>
      <c r="D336"/>
      <c r="E336" s="64">
        <v>1</v>
      </c>
      <c r="F336" s="51" t="s">
        <v>45</v>
      </c>
      <c r="G336" s="187">
        <v>0.5</v>
      </c>
      <c r="N336" s="187">
        <v>1</v>
      </c>
      <c r="U336" s="187">
        <v>0.5</v>
      </c>
      <c r="AB336" s="187">
        <v>0.5</v>
      </c>
      <c r="AI336" s="187">
        <v>1</v>
      </c>
      <c r="AN336" s="10"/>
      <c r="AO336" s="10"/>
      <c r="AP336" s="10"/>
      <c r="AQ336" s="10"/>
      <c r="AR336" s="10"/>
      <c r="AS336" s="10"/>
      <c r="AT336" s="10"/>
      <c r="AU336" s="10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1:74" ht="15.75">
      <c r="A337">
        <v>319</v>
      </c>
      <c r="C337" s="39" t="s">
        <v>311</v>
      </c>
      <c r="D337">
        <v>1</v>
      </c>
      <c r="E337" s="64">
        <v>1</v>
      </c>
      <c r="F337" s="51" t="s">
        <v>43</v>
      </c>
      <c r="G337" s="187">
        <v>1</v>
      </c>
      <c r="J337" s="187">
        <v>0.5</v>
      </c>
      <c r="N337" s="189">
        <v>1</v>
      </c>
      <c r="Q337" s="189">
        <v>0.5</v>
      </c>
      <c r="U337" s="187">
        <v>1</v>
      </c>
      <c r="X337" s="187">
        <v>1</v>
      </c>
      <c r="AB337" s="187">
        <v>1</v>
      </c>
      <c r="AE337" s="187">
        <v>0.5</v>
      </c>
      <c r="AI337" s="189">
        <v>1</v>
      </c>
      <c r="AN337" s="10"/>
      <c r="AO337" s="10"/>
      <c r="AP337" s="10"/>
      <c r="AQ337" s="10"/>
      <c r="AR337" s="10"/>
      <c r="AS337" s="10"/>
      <c r="AT337" s="10"/>
      <c r="AU337" s="10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1:74" ht="15.75">
      <c r="A338">
        <v>320</v>
      </c>
      <c r="C338" s="39" t="s">
        <v>312</v>
      </c>
      <c r="D338">
        <v>1</v>
      </c>
      <c r="E338" s="64">
        <v>1</v>
      </c>
      <c r="F338" s="51" t="s">
        <v>43</v>
      </c>
      <c r="G338" s="189">
        <v>1</v>
      </c>
      <c r="J338" s="187">
        <v>1</v>
      </c>
      <c r="N338" s="189">
        <v>1</v>
      </c>
      <c r="Q338" s="187">
        <v>0.5</v>
      </c>
      <c r="U338" s="187">
        <v>1</v>
      </c>
      <c r="X338" s="187">
        <v>0.5</v>
      </c>
      <c r="AB338" s="187">
        <v>1</v>
      </c>
      <c r="AE338" s="189">
        <v>1</v>
      </c>
      <c r="AI338" s="187">
        <v>1</v>
      </c>
      <c r="AN338" s="10"/>
      <c r="AO338" s="10"/>
      <c r="AP338" s="10"/>
      <c r="AQ338" s="10"/>
      <c r="AR338" s="10"/>
      <c r="AS338" s="10"/>
      <c r="AT338" s="10"/>
      <c r="AU338" s="10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1:74" ht="15.75">
      <c r="A339">
        <v>321</v>
      </c>
      <c r="C339" s="151" t="s">
        <v>54</v>
      </c>
      <c r="D339">
        <v>1</v>
      </c>
      <c r="E339" s="64">
        <v>1</v>
      </c>
      <c r="F339" s="51" t="s">
        <v>43</v>
      </c>
      <c r="G339" s="187">
        <v>1</v>
      </c>
      <c r="J339" s="187">
        <v>1</v>
      </c>
      <c r="N339" s="187">
        <v>1</v>
      </c>
      <c r="Q339" s="187">
        <v>0.5</v>
      </c>
      <c r="U339" s="187">
        <v>0.5</v>
      </c>
      <c r="X339" s="187">
        <v>1</v>
      </c>
      <c r="AB339" s="187">
        <v>0.5</v>
      </c>
      <c r="AE339" s="187">
        <v>1</v>
      </c>
      <c r="AI339" s="189">
        <v>1</v>
      </c>
      <c r="AN339" s="10"/>
      <c r="AO339" s="10"/>
      <c r="AP339" s="10"/>
      <c r="AQ339" s="10"/>
      <c r="AR339" s="10"/>
      <c r="AS339" s="10"/>
      <c r="AT339" s="10"/>
      <c r="AU339" s="10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1:74" ht="15.75">
      <c r="A340">
        <v>322</v>
      </c>
      <c r="C340" s="151" t="s">
        <v>313</v>
      </c>
      <c r="D340"/>
      <c r="E340" s="64">
        <v>1</v>
      </c>
      <c r="F340" s="51" t="s">
        <v>43</v>
      </c>
      <c r="G340" s="187">
        <v>1</v>
      </c>
      <c r="N340" s="189">
        <v>1</v>
      </c>
      <c r="U340" s="187">
        <v>1</v>
      </c>
      <c r="AB340" s="187">
        <v>1</v>
      </c>
      <c r="AI340" s="189">
        <v>1</v>
      </c>
      <c r="AN340" s="10"/>
      <c r="AO340" s="10"/>
      <c r="AP340" s="10"/>
      <c r="AQ340" s="10"/>
      <c r="AR340" s="10"/>
      <c r="AS340" s="10"/>
      <c r="AT340" s="10"/>
      <c r="AU340" s="10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1:74" ht="15.75">
      <c r="A341">
        <v>323</v>
      </c>
      <c r="C341" s="39" t="s">
        <v>314</v>
      </c>
      <c r="D341">
        <v>1</v>
      </c>
      <c r="E341" s="64">
        <v>1</v>
      </c>
      <c r="F341" s="51" t="s">
        <v>43</v>
      </c>
      <c r="G341" s="189">
        <v>1</v>
      </c>
      <c r="J341" s="187">
        <v>0.5</v>
      </c>
      <c r="N341" s="189">
        <v>1</v>
      </c>
      <c r="Q341" s="187">
        <v>0.5</v>
      </c>
      <c r="U341" s="189">
        <v>0.5</v>
      </c>
      <c r="X341" s="187">
        <v>0.5</v>
      </c>
      <c r="AB341" s="187">
        <v>1</v>
      </c>
      <c r="AE341" s="187">
        <v>0.5</v>
      </c>
      <c r="AI341" s="187">
        <v>1</v>
      </c>
      <c r="AN341" s="10"/>
      <c r="AO341" s="10"/>
      <c r="AP341" s="10"/>
      <c r="AQ341" s="10"/>
      <c r="AR341" s="10"/>
      <c r="AS341" s="10"/>
      <c r="AT341" s="10"/>
      <c r="AU341" s="10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1:74" ht="15.75">
      <c r="A342">
        <v>324</v>
      </c>
      <c r="C342" s="39" t="s">
        <v>315</v>
      </c>
      <c r="D342"/>
      <c r="E342" s="64">
        <v>1</v>
      </c>
      <c r="F342" s="51" t="s">
        <v>43</v>
      </c>
      <c r="G342" s="187">
        <v>1</v>
      </c>
      <c r="N342" s="187">
        <v>1</v>
      </c>
      <c r="U342" s="187">
        <v>1</v>
      </c>
      <c r="AB342" s="187">
        <v>1</v>
      </c>
      <c r="AI342" s="187">
        <v>1</v>
      </c>
      <c r="AN342" s="10"/>
      <c r="AO342" s="10"/>
      <c r="AP342" s="10"/>
      <c r="AQ342" s="10"/>
      <c r="AR342" s="10"/>
      <c r="AS342" s="10"/>
      <c r="AT342" s="10"/>
      <c r="AU342" s="10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1:74" ht="15.75">
      <c r="A343">
        <v>325</v>
      </c>
      <c r="C343" s="151" t="s">
        <v>316</v>
      </c>
      <c r="D343"/>
      <c r="E343" s="64">
        <v>1</v>
      </c>
      <c r="F343" s="51" t="s">
        <v>43</v>
      </c>
      <c r="G343" s="187">
        <v>1</v>
      </c>
      <c r="N343" s="187">
        <v>1</v>
      </c>
      <c r="U343" s="189">
        <v>1</v>
      </c>
      <c r="AB343" s="187">
        <v>0.5</v>
      </c>
      <c r="AI343" s="187">
        <v>1</v>
      </c>
      <c r="AN343" s="10"/>
      <c r="AO343" s="10"/>
      <c r="AP343" s="10"/>
      <c r="AQ343" s="10"/>
      <c r="AR343" s="10"/>
      <c r="AS343" s="10"/>
      <c r="AT343" s="10"/>
      <c r="AU343" s="10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1:74" ht="15.75">
      <c r="A344">
        <v>326</v>
      </c>
      <c r="C344" s="39" t="s">
        <v>280</v>
      </c>
      <c r="D344"/>
      <c r="E344" s="64">
        <v>1</v>
      </c>
      <c r="F344" s="51" t="s">
        <v>43</v>
      </c>
      <c r="G344" s="187">
        <v>1</v>
      </c>
      <c r="N344" s="187">
        <v>1</v>
      </c>
      <c r="U344" s="187">
        <v>1</v>
      </c>
      <c r="AB344" s="187">
        <v>1</v>
      </c>
      <c r="AI344" s="187">
        <v>1</v>
      </c>
      <c r="AN344" s="10"/>
      <c r="AO344" s="10"/>
      <c r="AP344" s="10"/>
      <c r="AQ344" s="10"/>
      <c r="AR344" s="10"/>
      <c r="AS344" s="10"/>
      <c r="AT344" s="10"/>
      <c r="AU344" s="10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1:74" ht="15.75">
      <c r="A345">
        <v>327</v>
      </c>
      <c r="C345" s="39" t="s">
        <v>245</v>
      </c>
      <c r="D345">
        <v>1</v>
      </c>
      <c r="E345" s="64">
        <v>1</v>
      </c>
      <c r="F345" s="51" t="s">
        <v>43</v>
      </c>
      <c r="G345" s="187">
        <v>1</v>
      </c>
      <c r="J345" s="187">
        <v>1</v>
      </c>
      <c r="N345" s="187">
        <v>1</v>
      </c>
      <c r="Q345" s="189">
        <v>1</v>
      </c>
      <c r="U345" s="187">
        <v>1</v>
      </c>
      <c r="X345" s="187">
        <v>1</v>
      </c>
      <c r="AB345" s="189">
        <v>1</v>
      </c>
      <c r="AE345" s="187">
        <v>0.5</v>
      </c>
      <c r="AI345" s="187">
        <v>1</v>
      </c>
      <c r="AN345" s="10"/>
      <c r="AO345" s="10"/>
      <c r="AP345" s="10"/>
      <c r="AQ345" s="10"/>
      <c r="AR345" s="10"/>
      <c r="AS345" s="10"/>
      <c r="AT345" s="10"/>
      <c r="AU345" s="10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1:74" ht="15.75">
      <c r="A346">
        <v>328</v>
      </c>
      <c r="C346" s="151" t="s">
        <v>318</v>
      </c>
      <c r="D346">
        <v>1</v>
      </c>
      <c r="E346" s="64">
        <v>1</v>
      </c>
      <c r="F346" s="51" t="s">
        <v>43</v>
      </c>
      <c r="G346" s="189">
        <v>0.5</v>
      </c>
      <c r="J346" s="187">
        <v>1</v>
      </c>
      <c r="N346" s="189">
        <v>0.5</v>
      </c>
      <c r="Q346" s="187">
        <v>0.5</v>
      </c>
      <c r="U346" s="189">
        <v>1</v>
      </c>
      <c r="X346" s="187">
        <v>1</v>
      </c>
      <c r="AB346" s="189">
        <v>1</v>
      </c>
      <c r="AE346" s="187">
        <v>0.5</v>
      </c>
      <c r="AI346" s="189">
        <v>1</v>
      </c>
      <c r="AN346" s="10"/>
      <c r="AO346" s="10"/>
      <c r="AP346" s="10"/>
      <c r="AQ346" s="10"/>
      <c r="AR346" s="10"/>
      <c r="AS346" s="10"/>
      <c r="AT346" s="10"/>
      <c r="AU346" s="10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1:74" ht="15.75">
      <c r="A347">
        <v>329</v>
      </c>
      <c r="C347" s="39" t="s">
        <v>317</v>
      </c>
      <c r="D347">
        <v>1</v>
      </c>
      <c r="E347" s="64">
        <v>1</v>
      </c>
      <c r="F347" s="51" t="s">
        <v>43</v>
      </c>
      <c r="G347" s="189">
        <v>0.5</v>
      </c>
      <c r="J347" s="187">
        <v>1</v>
      </c>
      <c r="N347" s="189">
        <v>1</v>
      </c>
      <c r="Q347" s="187">
        <v>0.5</v>
      </c>
      <c r="U347" s="189">
        <v>1</v>
      </c>
      <c r="X347" s="187">
        <v>1</v>
      </c>
      <c r="AB347" s="189">
        <v>1</v>
      </c>
      <c r="AE347" s="189">
        <v>0.5</v>
      </c>
      <c r="AI347" s="189">
        <v>1</v>
      </c>
      <c r="AN347" s="10"/>
      <c r="AO347" s="10"/>
      <c r="AP347" s="10"/>
      <c r="AQ347" s="10"/>
      <c r="AR347" s="10"/>
      <c r="AS347" s="10"/>
      <c r="AT347" s="10"/>
      <c r="AU347" s="10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1:74" ht="15.75">
      <c r="A348">
        <v>330</v>
      </c>
      <c r="C348" s="151" t="s">
        <v>319</v>
      </c>
      <c r="D348">
        <v>1</v>
      </c>
      <c r="E348" s="64">
        <v>1</v>
      </c>
      <c r="F348" s="51" t="s">
        <v>43</v>
      </c>
      <c r="G348" s="187">
        <v>0.5</v>
      </c>
      <c r="J348" s="187">
        <v>0.5</v>
      </c>
      <c r="N348" s="187">
        <v>1</v>
      </c>
      <c r="Q348" s="189">
        <v>1</v>
      </c>
      <c r="U348" s="189">
        <v>1</v>
      </c>
      <c r="X348" s="187">
        <v>1</v>
      </c>
      <c r="AB348" s="189">
        <v>1</v>
      </c>
      <c r="AE348" s="187">
        <v>1</v>
      </c>
      <c r="AI348" s="187">
        <v>0.5</v>
      </c>
      <c r="AN348" s="10"/>
      <c r="AO348" s="10"/>
      <c r="AP348" s="10"/>
      <c r="AQ348" s="10"/>
      <c r="AR348" s="10"/>
      <c r="AS348" s="10"/>
      <c r="AT348" s="10"/>
      <c r="AU348" s="10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1:74" ht="15.75">
      <c r="A349">
        <v>331</v>
      </c>
      <c r="C349" s="151" t="s">
        <v>320</v>
      </c>
      <c r="D349">
        <v>1</v>
      </c>
      <c r="E349" s="64">
        <v>1</v>
      </c>
      <c r="F349" s="51" t="s">
        <v>43</v>
      </c>
      <c r="G349" s="189">
        <v>1</v>
      </c>
      <c r="J349" s="187">
        <v>1</v>
      </c>
      <c r="N349" s="189">
        <v>1</v>
      </c>
      <c r="Q349" s="187">
        <v>0.5</v>
      </c>
      <c r="U349" s="189">
        <v>1</v>
      </c>
      <c r="X349" s="187">
        <v>1</v>
      </c>
      <c r="AB349" s="189">
        <v>1</v>
      </c>
      <c r="AE349" s="187">
        <v>1</v>
      </c>
      <c r="AI349" s="189">
        <v>1</v>
      </c>
      <c r="AN349" s="10"/>
      <c r="AO349" s="10"/>
      <c r="AP349" s="10"/>
      <c r="AQ349" s="10"/>
      <c r="AR349" s="10"/>
      <c r="AS349" s="10"/>
      <c r="AT349" s="10"/>
      <c r="AU349" s="10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1:74" ht="15.75">
      <c r="A350">
        <v>332</v>
      </c>
      <c r="C350" s="39" t="s">
        <v>321</v>
      </c>
      <c r="D350">
        <v>1</v>
      </c>
      <c r="E350" s="64">
        <v>1</v>
      </c>
      <c r="F350" s="51" t="s">
        <v>43</v>
      </c>
      <c r="G350" s="187">
        <v>0.5</v>
      </c>
      <c r="J350" s="187">
        <v>0.5</v>
      </c>
      <c r="N350" s="187">
        <v>1</v>
      </c>
      <c r="Q350" s="187">
        <v>1</v>
      </c>
      <c r="U350" s="187">
        <v>0.5</v>
      </c>
      <c r="X350" s="187">
        <v>1</v>
      </c>
      <c r="AB350" s="187">
        <v>0.5</v>
      </c>
      <c r="AE350" s="187">
        <v>0.5</v>
      </c>
      <c r="AI350" s="187">
        <v>0.5</v>
      </c>
      <c r="AN350" s="10"/>
      <c r="AO350" s="10"/>
      <c r="AP350" s="10"/>
      <c r="AQ350" s="10"/>
      <c r="AR350" s="10"/>
      <c r="AS350" s="10"/>
      <c r="AT350" s="10"/>
      <c r="AU350" s="10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1:74" ht="15.75">
      <c r="A351">
        <v>333</v>
      </c>
      <c r="C351" s="39" t="s">
        <v>322</v>
      </c>
      <c r="D351"/>
      <c r="E351" s="64">
        <v>1</v>
      </c>
      <c r="F351" s="51" t="s">
        <v>43</v>
      </c>
      <c r="G351" s="189">
        <v>1</v>
      </c>
      <c r="N351" s="187">
        <v>1</v>
      </c>
      <c r="U351" s="187">
        <v>1</v>
      </c>
      <c r="AB351" s="189">
        <v>1</v>
      </c>
      <c r="AI351" s="187">
        <v>1</v>
      </c>
      <c r="AN351" s="10"/>
      <c r="AO351" s="10"/>
      <c r="AP351" s="10"/>
      <c r="AQ351" s="10"/>
      <c r="AR351" s="10"/>
      <c r="AS351" s="10"/>
      <c r="AT351" s="10"/>
      <c r="AU351" s="10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1:74" ht="15.75">
      <c r="A352">
        <v>334</v>
      </c>
      <c r="C352" s="57" t="s">
        <v>323</v>
      </c>
      <c r="D352">
        <v>1</v>
      </c>
      <c r="E352" s="64">
        <v>1</v>
      </c>
      <c r="F352" s="51" t="s">
        <v>43</v>
      </c>
      <c r="G352" s="187">
        <v>1</v>
      </c>
      <c r="J352" s="187">
        <v>1</v>
      </c>
      <c r="N352" s="187">
        <v>1</v>
      </c>
      <c r="Q352" s="189">
        <v>1</v>
      </c>
      <c r="U352" s="187">
        <v>1</v>
      </c>
      <c r="X352" s="187">
        <v>1</v>
      </c>
      <c r="AB352" s="189">
        <v>1</v>
      </c>
      <c r="AE352" s="187">
        <v>0.5</v>
      </c>
      <c r="AI352" s="187">
        <v>1</v>
      </c>
      <c r="AN352" s="10"/>
      <c r="AO352" s="10"/>
      <c r="AP352" s="10"/>
      <c r="AQ352" s="10"/>
      <c r="AR352" s="10"/>
      <c r="AS352" s="10"/>
      <c r="AT352" s="10"/>
      <c r="AU352" s="10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1:74" ht="15.75">
      <c r="A353">
        <v>335</v>
      </c>
      <c r="C353" s="57" t="s">
        <v>324</v>
      </c>
      <c r="D353"/>
      <c r="E353" s="64">
        <v>1</v>
      </c>
      <c r="F353" s="83" t="s">
        <v>45</v>
      </c>
      <c r="G353" s="189">
        <v>1</v>
      </c>
      <c r="N353" s="187">
        <v>0.5</v>
      </c>
      <c r="U353" s="187">
        <v>0.5</v>
      </c>
      <c r="AB353" s="187">
        <v>1</v>
      </c>
      <c r="AI353" s="187">
        <v>0.5</v>
      </c>
      <c r="AN353" s="10"/>
      <c r="AO353" s="10"/>
      <c r="AP353" s="10"/>
      <c r="AQ353" s="10"/>
      <c r="AR353" s="10"/>
      <c r="AS353" s="10"/>
      <c r="AT353" s="10"/>
      <c r="AU353" s="10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1:74" ht="15.75">
      <c r="A354">
        <v>336</v>
      </c>
      <c r="C354" s="57" t="s">
        <v>325</v>
      </c>
      <c r="D354"/>
      <c r="E354" s="64">
        <v>1</v>
      </c>
      <c r="F354" s="51" t="s">
        <v>43</v>
      </c>
      <c r="G354" s="189">
        <v>1</v>
      </c>
      <c r="N354" s="189">
        <v>1</v>
      </c>
      <c r="U354" s="187">
        <v>1</v>
      </c>
      <c r="AB354" s="189">
        <v>1</v>
      </c>
      <c r="AI354" s="189">
        <v>1</v>
      </c>
      <c r="AN354" s="10"/>
      <c r="AO354" s="10"/>
      <c r="AP354" s="10"/>
      <c r="AQ354" s="10"/>
      <c r="AR354" s="10"/>
      <c r="AS354" s="10"/>
      <c r="AT354" s="10"/>
      <c r="AU354" s="10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1:74" ht="15.75">
      <c r="A355">
        <v>337</v>
      </c>
      <c r="C355" s="57" t="s">
        <v>326</v>
      </c>
      <c r="D355">
        <v>1</v>
      </c>
      <c r="E355" s="64">
        <v>1</v>
      </c>
      <c r="F355" s="51" t="s">
        <v>43</v>
      </c>
      <c r="G355" s="189">
        <v>1</v>
      </c>
      <c r="J355" s="187">
        <v>0.5</v>
      </c>
      <c r="N355" s="189">
        <v>1</v>
      </c>
      <c r="Q355" s="187">
        <v>1</v>
      </c>
      <c r="U355" s="187">
        <v>1</v>
      </c>
      <c r="X355" s="187">
        <v>0.5</v>
      </c>
      <c r="AB355" s="189">
        <v>1</v>
      </c>
      <c r="AE355" s="189">
        <v>0.5</v>
      </c>
      <c r="AI355" s="189">
        <v>1</v>
      </c>
      <c r="AN355" s="10"/>
      <c r="AO355" s="10"/>
      <c r="AP355" s="10"/>
      <c r="AQ355" s="10"/>
      <c r="AR355" s="10"/>
      <c r="AS355" s="10"/>
      <c r="AT355" s="10"/>
      <c r="AU355" s="10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1:74" ht="15.75">
      <c r="A356">
        <v>338</v>
      </c>
      <c r="C356" s="57" t="s">
        <v>327</v>
      </c>
      <c r="D356"/>
      <c r="E356" s="64">
        <v>1</v>
      </c>
      <c r="F356" s="51" t="s">
        <v>43</v>
      </c>
      <c r="G356" s="187">
        <v>1</v>
      </c>
      <c r="N356" s="187">
        <v>1</v>
      </c>
      <c r="U356" s="189">
        <v>1</v>
      </c>
      <c r="AB356" s="189">
        <v>1</v>
      </c>
      <c r="AI356" s="187">
        <v>1</v>
      </c>
      <c r="AN356" s="10"/>
      <c r="AO356" s="10"/>
      <c r="AP356" s="10"/>
      <c r="AQ356" s="10"/>
      <c r="AR356" s="10"/>
      <c r="AS356" s="10"/>
      <c r="AT356" s="10"/>
      <c r="AU356" s="10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1:74" ht="15.75">
      <c r="A357">
        <v>339</v>
      </c>
      <c r="C357" s="57" t="s">
        <v>328</v>
      </c>
      <c r="D357"/>
      <c r="E357" s="64">
        <v>1</v>
      </c>
      <c r="F357" s="51" t="s">
        <v>43</v>
      </c>
      <c r="G357" s="187">
        <v>0.5</v>
      </c>
      <c r="N357" s="187">
        <v>0.5</v>
      </c>
      <c r="U357" s="187">
        <v>0.5</v>
      </c>
      <c r="AB357" s="187">
        <v>0.5</v>
      </c>
      <c r="AI357" s="187">
        <v>0.5</v>
      </c>
      <c r="AN357" s="10"/>
      <c r="AO357" s="10"/>
      <c r="AP357" s="10"/>
      <c r="AQ357" s="10"/>
      <c r="AR357" s="10"/>
      <c r="AS357" s="10"/>
      <c r="AT357" s="10"/>
      <c r="AU357" s="10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1:74" ht="15.75">
      <c r="A358">
        <v>340</v>
      </c>
      <c r="C358" s="39" t="s">
        <v>329</v>
      </c>
      <c r="D358"/>
      <c r="E358" s="64">
        <v>1</v>
      </c>
      <c r="F358" s="83" t="s">
        <v>45</v>
      </c>
      <c r="G358" s="187">
        <v>0.5</v>
      </c>
      <c r="N358" s="187">
        <v>1</v>
      </c>
      <c r="U358" s="187">
        <v>0.5</v>
      </c>
      <c r="AB358" s="187">
        <v>0.5</v>
      </c>
      <c r="AI358" s="187">
        <v>0.5</v>
      </c>
      <c r="AN358" s="10"/>
      <c r="AO358" s="10"/>
      <c r="AP358" s="10"/>
      <c r="AQ358" s="10"/>
      <c r="AR358" s="10"/>
      <c r="AS358" s="10"/>
      <c r="AT358" s="10"/>
      <c r="AU358" s="10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1:74" ht="15.75">
      <c r="A359">
        <v>341</v>
      </c>
      <c r="C359" s="57" t="s">
        <v>330</v>
      </c>
      <c r="D359"/>
      <c r="E359" s="64">
        <v>1</v>
      </c>
      <c r="F359" s="51" t="s">
        <v>43</v>
      </c>
      <c r="G359" s="189">
        <v>0</v>
      </c>
      <c r="N359" s="187">
        <v>0.5</v>
      </c>
      <c r="U359" s="187">
        <v>0.5</v>
      </c>
      <c r="AB359" s="187">
        <v>0.5</v>
      </c>
      <c r="AI359" s="187">
        <v>0.5</v>
      </c>
      <c r="AN359" s="10"/>
      <c r="AO359" s="10"/>
      <c r="AP359" s="10"/>
      <c r="AQ359" s="10"/>
      <c r="AR359" s="10"/>
      <c r="AS359" s="10"/>
      <c r="AT359" s="10"/>
      <c r="AU359" s="10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1:74" ht="15.75">
      <c r="A360">
        <v>342</v>
      </c>
      <c r="C360" s="39" t="s">
        <v>331</v>
      </c>
      <c r="D360">
        <v>1</v>
      </c>
      <c r="E360" s="64">
        <v>1</v>
      </c>
      <c r="F360" s="51" t="s">
        <v>43</v>
      </c>
      <c r="G360" s="187">
        <v>0.5</v>
      </c>
      <c r="J360" s="187">
        <v>0.5</v>
      </c>
      <c r="N360" s="189">
        <v>1</v>
      </c>
      <c r="Q360" s="187">
        <v>1</v>
      </c>
      <c r="U360" s="189">
        <v>1</v>
      </c>
      <c r="X360" s="187">
        <v>1</v>
      </c>
      <c r="AB360" s="189">
        <v>1</v>
      </c>
      <c r="AE360" s="187">
        <v>0.5</v>
      </c>
      <c r="AI360" s="189">
        <v>1</v>
      </c>
      <c r="AN360" s="10"/>
      <c r="AO360" s="10"/>
      <c r="AP360" s="10"/>
      <c r="AQ360" s="10"/>
      <c r="AR360" s="10"/>
      <c r="AS360" s="10"/>
      <c r="AT360" s="10"/>
      <c r="AU360" s="10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1:74" ht="15.75">
      <c r="A361">
        <v>343</v>
      </c>
      <c r="C361" s="151" t="s">
        <v>57</v>
      </c>
      <c r="D361">
        <v>1</v>
      </c>
      <c r="E361" s="64">
        <v>1</v>
      </c>
      <c r="F361" s="51" t="s">
        <v>43</v>
      </c>
      <c r="G361" s="187">
        <v>1</v>
      </c>
      <c r="J361" s="187">
        <v>0.5</v>
      </c>
      <c r="N361" s="189">
        <v>1</v>
      </c>
      <c r="Q361" s="189">
        <v>0.5</v>
      </c>
      <c r="U361" s="187">
        <v>0.5</v>
      </c>
      <c r="X361" s="187">
        <v>1</v>
      </c>
      <c r="AB361" s="189">
        <v>1</v>
      </c>
      <c r="AE361" s="187">
        <v>1</v>
      </c>
      <c r="AI361" s="189">
        <v>1</v>
      </c>
      <c r="AN361" s="10"/>
      <c r="AO361" s="10"/>
      <c r="AP361" s="10"/>
      <c r="AQ361" s="10"/>
      <c r="AR361" s="10"/>
      <c r="AS361" s="10"/>
      <c r="AT361" s="10"/>
      <c r="AU361" s="10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1:74" ht="15.75">
      <c r="A362">
        <v>344</v>
      </c>
      <c r="C362" s="39" t="s">
        <v>332</v>
      </c>
      <c r="D362"/>
      <c r="E362" s="64">
        <v>1</v>
      </c>
      <c r="F362" s="51" t="s">
        <v>43</v>
      </c>
      <c r="G362" s="187">
        <v>0.5</v>
      </c>
      <c r="N362" s="187">
        <v>0.5</v>
      </c>
      <c r="U362" s="187">
        <v>0.5</v>
      </c>
      <c r="AB362" s="187">
        <v>0.5</v>
      </c>
      <c r="AI362" s="187">
        <v>0.5</v>
      </c>
      <c r="AN362" s="10"/>
      <c r="AO362" s="10"/>
      <c r="AP362" s="10"/>
      <c r="AQ362" s="10"/>
      <c r="AR362" s="10"/>
      <c r="AS362" s="10"/>
      <c r="AT362" s="10"/>
      <c r="AU362" s="10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1:74" ht="15.75">
      <c r="A363">
        <v>345</v>
      </c>
      <c r="C363" s="152" t="s">
        <v>333</v>
      </c>
      <c r="D363"/>
      <c r="E363" s="64">
        <v>1</v>
      </c>
      <c r="F363" s="51" t="s">
        <v>45</v>
      </c>
      <c r="G363" s="187">
        <v>1</v>
      </c>
      <c r="N363" s="187">
        <v>1</v>
      </c>
      <c r="U363" s="187">
        <v>0.5</v>
      </c>
      <c r="AB363" s="187">
        <v>1</v>
      </c>
      <c r="AI363" s="187">
        <v>1</v>
      </c>
      <c r="AN363" s="10"/>
      <c r="AO363" s="10"/>
      <c r="AP363" s="10"/>
      <c r="AQ363" s="10"/>
      <c r="AR363" s="10"/>
      <c r="AS363" s="10"/>
      <c r="AT363" s="10"/>
      <c r="AU363" s="10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1:74" ht="15.75">
      <c r="A364">
        <v>346</v>
      </c>
      <c r="C364" s="153" t="s">
        <v>334</v>
      </c>
      <c r="D364"/>
      <c r="E364" s="64">
        <v>1</v>
      </c>
      <c r="F364" s="51" t="s">
        <v>43</v>
      </c>
      <c r="G364" s="187">
        <v>1</v>
      </c>
      <c r="N364" s="187">
        <v>1</v>
      </c>
      <c r="U364" s="187">
        <v>1</v>
      </c>
      <c r="AB364" s="187">
        <v>1</v>
      </c>
      <c r="AI364" s="187">
        <v>1</v>
      </c>
      <c r="AN364" s="10"/>
      <c r="AO364" s="10"/>
      <c r="AP364" s="10"/>
      <c r="AQ364" s="10"/>
      <c r="AR364" s="10"/>
      <c r="AS364" s="10"/>
      <c r="AT364" s="10"/>
      <c r="AU364" s="10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1:74" ht="15.75">
      <c r="A365">
        <v>347</v>
      </c>
      <c r="C365" s="153" t="s">
        <v>335</v>
      </c>
      <c r="D365"/>
      <c r="E365" s="64">
        <v>1</v>
      </c>
      <c r="F365" s="51" t="s">
        <v>43</v>
      </c>
      <c r="G365" s="187">
        <v>1</v>
      </c>
      <c r="N365" s="187">
        <v>1</v>
      </c>
      <c r="U365" s="187">
        <v>1</v>
      </c>
      <c r="AB365" s="187">
        <v>1</v>
      </c>
      <c r="AI365" s="187">
        <v>1</v>
      </c>
      <c r="AN365" s="10"/>
      <c r="AO365" s="10"/>
      <c r="AP365" s="10"/>
      <c r="AQ365" s="10"/>
      <c r="AR365" s="10"/>
      <c r="AS365" s="10"/>
      <c r="AT365" s="10"/>
      <c r="AU365" s="10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1:74" ht="15.75">
      <c r="A366">
        <v>348</v>
      </c>
      <c r="C366" s="57" t="s">
        <v>336</v>
      </c>
      <c r="D366"/>
      <c r="E366" s="64">
        <v>1</v>
      </c>
      <c r="F366" s="51" t="s">
        <v>43</v>
      </c>
      <c r="G366" s="187">
        <v>1</v>
      </c>
      <c r="N366" s="187">
        <v>1</v>
      </c>
      <c r="U366" s="187">
        <v>1</v>
      </c>
      <c r="AB366" s="187">
        <v>1</v>
      </c>
      <c r="AI366" s="187">
        <v>1</v>
      </c>
      <c r="AN366" s="10"/>
      <c r="AO366" s="10"/>
      <c r="AP366" s="10"/>
      <c r="AQ366" s="10"/>
      <c r="AR366" s="10"/>
      <c r="AS366" s="10"/>
      <c r="AT366" s="10"/>
      <c r="AU366" s="10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1:74" ht="15.75">
      <c r="A367">
        <v>349</v>
      </c>
      <c r="C367" s="153" t="s">
        <v>337</v>
      </c>
      <c r="D367"/>
      <c r="E367" s="64">
        <v>1</v>
      </c>
      <c r="F367" s="51" t="s">
        <v>43</v>
      </c>
      <c r="G367" s="187">
        <v>1</v>
      </c>
      <c r="N367" s="189">
        <v>1</v>
      </c>
      <c r="U367" s="187">
        <v>1</v>
      </c>
      <c r="AB367" s="187">
        <v>1</v>
      </c>
      <c r="AI367" s="187">
        <v>1</v>
      </c>
      <c r="AN367" s="10"/>
      <c r="AO367" s="10"/>
      <c r="AP367" s="10"/>
      <c r="AQ367" s="10"/>
      <c r="AR367" s="10"/>
      <c r="AS367" s="10"/>
      <c r="AT367" s="10"/>
      <c r="AU367" s="10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1:74" ht="15.75">
      <c r="A368">
        <v>350</v>
      </c>
      <c r="C368" s="57" t="s">
        <v>338</v>
      </c>
      <c r="D368"/>
      <c r="E368" s="64">
        <v>1</v>
      </c>
      <c r="F368" s="51" t="s">
        <v>45</v>
      </c>
      <c r="G368" s="187">
        <v>1</v>
      </c>
      <c r="N368" s="189">
        <v>1</v>
      </c>
      <c r="U368" s="187">
        <v>0.5</v>
      </c>
      <c r="AB368" s="189">
        <v>1</v>
      </c>
      <c r="AI368" s="187">
        <v>1</v>
      </c>
      <c r="AN368" s="10"/>
      <c r="AO368" s="10"/>
      <c r="AP368" s="10"/>
      <c r="AQ368" s="10"/>
      <c r="AR368" s="10"/>
      <c r="AS368" s="10"/>
      <c r="AT368" s="10"/>
      <c r="AU368" s="10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1:74" ht="15.75">
      <c r="A369">
        <v>351</v>
      </c>
      <c r="C369" s="57" t="s">
        <v>339</v>
      </c>
      <c r="D369"/>
      <c r="E369" s="64">
        <v>1</v>
      </c>
      <c r="F369" s="51" t="s">
        <v>43</v>
      </c>
      <c r="G369" s="187">
        <v>1</v>
      </c>
      <c r="N369" s="187">
        <v>1</v>
      </c>
      <c r="U369" s="187">
        <v>1</v>
      </c>
      <c r="AB369" s="189">
        <v>1</v>
      </c>
      <c r="AI369" s="187">
        <v>1</v>
      </c>
      <c r="AN369" s="10"/>
      <c r="AO369" s="10"/>
      <c r="AP369" s="10"/>
      <c r="AQ369" s="10"/>
      <c r="AR369" s="10"/>
      <c r="AS369" s="10"/>
      <c r="AT369" s="10"/>
      <c r="AU369" s="10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1:74" ht="15.75">
      <c r="A370">
        <v>352</v>
      </c>
      <c r="C370" s="57" t="s">
        <v>340</v>
      </c>
      <c r="D370"/>
      <c r="E370" s="64">
        <v>1</v>
      </c>
      <c r="F370" s="51" t="s">
        <v>43</v>
      </c>
      <c r="G370" s="187">
        <v>0.5</v>
      </c>
      <c r="N370" s="187">
        <v>1</v>
      </c>
      <c r="U370" s="187">
        <v>0.5</v>
      </c>
      <c r="AB370" s="187">
        <v>0.5</v>
      </c>
      <c r="AI370" s="187">
        <v>0.5</v>
      </c>
      <c r="AN370" s="10"/>
      <c r="AO370" s="10"/>
      <c r="AP370" s="10"/>
      <c r="AQ370" s="10"/>
      <c r="AR370" s="10"/>
      <c r="AS370" s="10"/>
      <c r="AT370" s="10"/>
      <c r="AU370" s="10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1:74" ht="15.75">
      <c r="A371">
        <v>353</v>
      </c>
      <c r="C371" s="153" t="s">
        <v>341</v>
      </c>
      <c r="D371"/>
      <c r="E371" s="64">
        <v>1</v>
      </c>
      <c r="F371" s="51" t="s">
        <v>43</v>
      </c>
      <c r="G371" s="187">
        <v>1</v>
      </c>
      <c r="N371" s="187">
        <v>1</v>
      </c>
      <c r="U371" s="187">
        <v>0.5</v>
      </c>
      <c r="AB371" s="187">
        <v>1</v>
      </c>
      <c r="AI371" s="187">
        <v>1</v>
      </c>
      <c r="AN371" s="10"/>
      <c r="AO371" s="10"/>
      <c r="AP371" s="10"/>
      <c r="AQ371" s="10"/>
      <c r="AR371" s="10"/>
      <c r="AS371" s="10"/>
      <c r="AT371" s="10"/>
      <c r="AU371" s="10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1:74" ht="15.75">
      <c r="A372">
        <v>354</v>
      </c>
      <c r="C372" s="153" t="s">
        <v>342</v>
      </c>
      <c r="D372"/>
      <c r="E372" s="64">
        <v>1</v>
      </c>
      <c r="F372" s="51" t="s">
        <v>45</v>
      </c>
      <c r="G372" s="187">
        <v>1</v>
      </c>
      <c r="N372" s="187">
        <v>1</v>
      </c>
      <c r="U372" s="187">
        <v>0.5</v>
      </c>
      <c r="AB372" s="189">
        <v>0.5</v>
      </c>
      <c r="AI372" s="187">
        <v>1</v>
      </c>
      <c r="AN372" s="10"/>
      <c r="AO372" s="10"/>
      <c r="AP372" s="10"/>
      <c r="AQ372" s="10"/>
      <c r="AR372" s="10"/>
      <c r="AS372" s="10"/>
      <c r="AT372" s="10"/>
      <c r="AU372" s="10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1:74" ht="15.75">
      <c r="A373">
        <v>355</v>
      </c>
      <c r="C373" s="151" t="s">
        <v>343</v>
      </c>
      <c r="D373"/>
      <c r="E373" s="64">
        <v>1</v>
      </c>
      <c r="F373" s="51" t="s">
        <v>43</v>
      </c>
      <c r="G373" s="187">
        <v>0.5</v>
      </c>
      <c r="N373" s="189">
        <v>1</v>
      </c>
      <c r="U373" s="189">
        <v>1</v>
      </c>
      <c r="AB373" s="187">
        <v>1</v>
      </c>
      <c r="AI373" s="187">
        <v>1</v>
      </c>
      <c r="AN373" s="10"/>
      <c r="AO373" s="10"/>
      <c r="AP373" s="10"/>
      <c r="AQ373" s="10"/>
      <c r="AR373" s="10"/>
      <c r="AS373" s="10"/>
      <c r="AT373" s="10"/>
      <c r="AU373" s="10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1:74" ht="15.75">
      <c r="A374">
        <v>356</v>
      </c>
      <c r="C374" s="151" t="s">
        <v>344</v>
      </c>
      <c r="D374"/>
      <c r="E374" s="64">
        <v>1</v>
      </c>
      <c r="F374" s="51" t="s">
        <v>43</v>
      </c>
      <c r="G374" s="187">
        <v>1</v>
      </c>
      <c r="N374" s="189">
        <v>1</v>
      </c>
      <c r="U374" s="189">
        <v>1</v>
      </c>
      <c r="AB374" s="189">
        <v>1</v>
      </c>
      <c r="AI374" s="187">
        <v>1</v>
      </c>
      <c r="AN374" s="10"/>
      <c r="AO374" s="10"/>
      <c r="AP374" s="10"/>
      <c r="AQ374" s="10"/>
      <c r="AR374" s="10"/>
      <c r="AS374" s="10"/>
      <c r="AT374" s="10"/>
      <c r="AU374" s="10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1:74" ht="15.75">
      <c r="A375">
        <v>357</v>
      </c>
      <c r="C375" s="39" t="s">
        <v>345</v>
      </c>
      <c r="D375"/>
      <c r="E375" s="64">
        <v>1</v>
      </c>
      <c r="F375" s="51" t="s">
        <v>43</v>
      </c>
      <c r="G375" s="187">
        <v>1</v>
      </c>
      <c r="N375" s="187">
        <v>0.5</v>
      </c>
      <c r="U375" s="187">
        <v>0.5</v>
      </c>
      <c r="AB375" s="187">
        <v>0.5</v>
      </c>
      <c r="AI375" s="187">
        <v>1</v>
      </c>
      <c r="AN375" s="10"/>
      <c r="AO375" s="10"/>
      <c r="AP375" s="10"/>
      <c r="AQ375" s="10"/>
      <c r="AR375" s="10"/>
      <c r="AS375" s="10"/>
      <c r="AT375" s="10"/>
      <c r="AU375" s="10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3:74" ht="15.75">
      <c r="C376" s="39" t="s">
        <v>49</v>
      </c>
      <c r="D376"/>
      <c r="E376" s="64">
        <v>1</v>
      </c>
      <c r="F376" s="51"/>
      <c r="G376" s="187">
        <v>0.5</v>
      </c>
      <c r="L376" s="187">
        <v>1</v>
      </c>
      <c r="S376" s="187">
        <v>0.5</v>
      </c>
      <c r="AI376" s="187">
        <v>1</v>
      </c>
      <c r="AN376" s="10"/>
      <c r="AO376" s="10"/>
      <c r="AP376" s="10"/>
      <c r="AQ376" s="10"/>
      <c r="AR376" s="10"/>
      <c r="AS376" s="10"/>
      <c r="AT376" s="10"/>
      <c r="AU376" s="10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1:74" ht="15.75">
      <c r="A377">
        <v>358</v>
      </c>
      <c r="C377" s="39" t="s">
        <v>201</v>
      </c>
      <c r="D377"/>
      <c r="E377" s="64">
        <v>1</v>
      </c>
      <c r="F377" s="51"/>
      <c r="G377" s="187">
        <v>1</v>
      </c>
      <c r="L377" s="187">
        <v>0.5</v>
      </c>
      <c r="S377" s="187">
        <v>0.5</v>
      </c>
      <c r="Z377" s="187">
        <v>0.5</v>
      </c>
      <c r="AI377" s="187">
        <v>0.5</v>
      </c>
      <c r="AN377" s="10"/>
      <c r="AO377" s="10"/>
      <c r="AP377" s="10"/>
      <c r="AQ377" s="10"/>
      <c r="AR377" s="10"/>
      <c r="AS377" s="10"/>
      <c r="AT377" s="10"/>
      <c r="AU377" s="10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1:74" ht="15.75">
      <c r="A378">
        <v>359</v>
      </c>
      <c r="C378" s="39" t="s">
        <v>200</v>
      </c>
      <c r="D378"/>
      <c r="E378" s="64">
        <v>1</v>
      </c>
      <c r="F378" s="51"/>
      <c r="G378" s="187">
        <v>0</v>
      </c>
      <c r="L378" s="187">
        <v>1</v>
      </c>
      <c r="S378" s="187">
        <v>0</v>
      </c>
      <c r="AI378" s="187">
        <v>1</v>
      </c>
      <c r="AN378" s="10"/>
      <c r="AO378" s="10"/>
      <c r="AP378" s="10"/>
      <c r="AQ378" s="10"/>
      <c r="AR378" s="10"/>
      <c r="AS378" s="10"/>
      <c r="AT378" s="10"/>
      <c r="AU378" s="10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1:74" ht="15.75">
      <c r="A379">
        <v>360</v>
      </c>
      <c r="C379" s="39" t="s">
        <v>346</v>
      </c>
      <c r="D379"/>
      <c r="E379" s="64">
        <v>1</v>
      </c>
      <c r="F379" s="83"/>
      <c r="G379" s="187">
        <v>0.5</v>
      </c>
      <c r="L379" s="187">
        <v>0.5</v>
      </c>
      <c r="S379" s="187">
        <v>0</v>
      </c>
      <c r="AI379" s="187">
        <v>1</v>
      </c>
      <c r="AN379" s="10"/>
      <c r="AO379" s="10"/>
      <c r="AP379" s="10"/>
      <c r="AQ379" s="10"/>
      <c r="AR379" s="10"/>
      <c r="AS379" s="10"/>
      <c r="AT379" s="10"/>
      <c r="AU379" s="10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1:74" ht="15.75">
      <c r="A380">
        <v>361</v>
      </c>
      <c r="C380" s="39"/>
      <c r="D380" s="74"/>
      <c r="E380" s="64"/>
      <c r="F380" s="83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1:89" ht="15.75">
      <c r="A381">
        <v>362</v>
      </c>
      <c r="C381" s="64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10"/>
      <c r="AO381" s="10"/>
      <c r="AP381" s="10"/>
      <c r="AQ381" s="10"/>
      <c r="AR381" s="23"/>
      <c r="AS381" s="23"/>
      <c r="AT381" s="10"/>
      <c r="AU381" s="10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</row>
    <row r="382" spans="1:89" ht="18">
      <c r="A382">
        <v>363</v>
      </c>
      <c r="B382" s="56">
        <v>18</v>
      </c>
      <c r="C382" s="166" t="s">
        <v>19</v>
      </c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10"/>
      <c r="AO382" s="10"/>
      <c r="AP382" s="10"/>
      <c r="AQ382" s="10"/>
      <c r="AR382" s="9"/>
      <c r="AS382" s="9"/>
      <c r="AT382" s="10"/>
      <c r="AU382" s="10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</row>
    <row r="383" spans="1:89" ht="18">
      <c r="A383">
        <v>364</v>
      </c>
      <c r="C383" s="88">
        <f>'RESUM MENSUAL PAPER'!F18</f>
        <v>8386</v>
      </c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10"/>
      <c r="AO383" s="10"/>
      <c r="AP383" s="10"/>
      <c r="AQ383" s="10"/>
      <c r="AR383" s="9"/>
      <c r="AS383" s="9"/>
      <c r="AT383" s="10"/>
      <c r="AU383" s="10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</row>
    <row r="384" spans="1:89" ht="15.75">
      <c r="A384">
        <v>365</v>
      </c>
      <c r="C384" s="7" t="s">
        <v>8</v>
      </c>
      <c r="D384" s="66"/>
      <c r="E384" s="20" t="s">
        <v>1</v>
      </c>
      <c r="F384" s="45"/>
      <c r="G384" s="10">
        <f aca="true" t="shared" si="10" ref="G384:AL384">G7</f>
        <v>1</v>
      </c>
      <c r="H384" s="10">
        <f t="shared" si="10"/>
        <v>2</v>
      </c>
      <c r="I384" s="10">
        <f t="shared" si="10"/>
        <v>3</v>
      </c>
      <c r="J384" s="10">
        <f t="shared" si="10"/>
        <v>4</v>
      </c>
      <c r="K384" s="10">
        <f t="shared" si="10"/>
        <v>5</v>
      </c>
      <c r="L384" s="10">
        <f t="shared" si="10"/>
        <v>6</v>
      </c>
      <c r="M384" s="10">
        <f t="shared" si="10"/>
        <v>7</v>
      </c>
      <c r="N384" s="10">
        <f t="shared" si="10"/>
        <v>8</v>
      </c>
      <c r="O384" s="10">
        <f t="shared" si="10"/>
        <v>9</v>
      </c>
      <c r="P384" s="10">
        <f t="shared" si="10"/>
        <v>10</v>
      </c>
      <c r="Q384" s="10">
        <f t="shared" si="10"/>
        <v>11</v>
      </c>
      <c r="R384" s="10">
        <f t="shared" si="10"/>
        <v>12</v>
      </c>
      <c r="S384" s="10">
        <f t="shared" si="10"/>
        <v>13</v>
      </c>
      <c r="T384" s="10">
        <f t="shared" si="10"/>
        <v>14</v>
      </c>
      <c r="U384" s="10">
        <f t="shared" si="10"/>
        <v>15</v>
      </c>
      <c r="V384" s="10">
        <f t="shared" si="10"/>
        <v>16</v>
      </c>
      <c r="W384" s="10">
        <f t="shared" si="10"/>
        <v>17</v>
      </c>
      <c r="X384" s="10">
        <f t="shared" si="10"/>
        <v>18</v>
      </c>
      <c r="Y384" s="10">
        <f t="shared" si="10"/>
        <v>19</v>
      </c>
      <c r="Z384" s="10">
        <f t="shared" si="10"/>
        <v>20</v>
      </c>
      <c r="AA384" s="10">
        <f t="shared" si="10"/>
        <v>21</v>
      </c>
      <c r="AB384" s="10">
        <f t="shared" si="10"/>
        <v>22</v>
      </c>
      <c r="AC384" s="10">
        <f t="shared" si="10"/>
        <v>23</v>
      </c>
      <c r="AD384" s="10">
        <f t="shared" si="10"/>
        <v>24</v>
      </c>
      <c r="AE384" s="10">
        <f t="shared" si="10"/>
        <v>25</v>
      </c>
      <c r="AF384" s="10">
        <f t="shared" si="10"/>
        <v>26</v>
      </c>
      <c r="AG384" s="10">
        <f t="shared" si="10"/>
        <v>27</v>
      </c>
      <c r="AH384" s="10">
        <f t="shared" si="10"/>
        <v>28</v>
      </c>
      <c r="AI384" s="10">
        <f t="shared" si="10"/>
        <v>29</v>
      </c>
      <c r="AJ384" s="10">
        <f t="shared" si="10"/>
        <v>30</v>
      </c>
      <c r="AK384" s="10">
        <f t="shared" si="10"/>
        <v>0</v>
      </c>
      <c r="AL384" s="10">
        <f t="shared" si="10"/>
        <v>0</v>
      </c>
      <c r="AM384" s="10">
        <f>AM7</f>
        <v>0</v>
      </c>
      <c r="AN384" s="10"/>
      <c r="AO384" s="10"/>
      <c r="AP384" s="10"/>
      <c r="AQ384" s="10"/>
      <c r="AR384" s="10"/>
      <c r="AS384" s="10"/>
      <c r="AT384" s="163"/>
      <c r="AU384" s="10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</row>
    <row r="385" spans="1:68" ht="15.75">
      <c r="A385">
        <v>366</v>
      </c>
      <c r="C385" s="39" t="s">
        <v>180</v>
      </c>
      <c r="D385"/>
      <c r="E385" s="64">
        <v>1</v>
      </c>
      <c r="F385" s="51" t="s">
        <v>45</v>
      </c>
      <c r="I385" s="187">
        <v>0.5</v>
      </c>
      <c r="P385" s="187">
        <v>0.5</v>
      </c>
      <c r="W385" s="187">
        <v>1</v>
      </c>
      <c r="AD385" s="189">
        <v>1</v>
      </c>
      <c r="AN385" s="10"/>
      <c r="AO385" s="10"/>
      <c r="AP385" s="10"/>
      <c r="AQ385" s="10"/>
      <c r="AR385" s="16"/>
      <c r="AS385" s="16"/>
      <c r="AT385" s="16"/>
      <c r="AU385" s="10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</row>
    <row r="386" spans="1:68" ht="15.75">
      <c r="A386">
        <v>367</v>
      </c>
      <c r="C386" s="39" t="s">
        <v>416</v>
      </c>
      <c r="D386">
        <v>1</v>
      </c>
      <c r="E386" s="64">
        <v>1</v>
      </c>
      <c r="F386" s="51" t="s">
        <v>47</v>
      </c>
      <c r="I386" s="189">
        <v>1</v>
      </c>
      <c r="L386" s="189">
        <v>1</v>
      </c>
      <c r="P386" s="187">
        <v>0.5</v>
      </c>
      <c r="S386" s="187">
        <v>1</v>
      </c>
      <c r="W386" s="189">
        <v>1</v>
      </c>
      <c r="Z386" s="187">
        <v>1</v>
      </c>
      <c r="AD386" s="187">
        <v>0.5</v>
      </c>
      <c r="AG386" s="187">
        <v>1</v>
      </c>
      <c r="AN386" s="10"/>
      <c r="AO386" s="10"/>
      <c r="AP386" s="10"/>
      <c r="AQ386" s="10"/>
      <c r="AR386" s="16"/>
      <c r="AS386" s="16"/>
      <c r="AT386" s="16"/>
      <c r="AU386" s="10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</row>
    <row r="387" spans="1:68" ht="15.75">
      <c r="A387">
        <v>368</v>
      </c>
      <c r="C387" s="39" t="s">
        <v>417</v>
      </c>
      <c r="D387">
        <v>1</v>
      </c>
      <c r="E387" s="64">
        <v>1</v>
      </c>
      <c r="F387" s="51" t="s">
        <v>47</v>
      </c>
      <c r="I387" s="187">
        <v>1</v>
      </c>
      <c r="L387" s="187">
        <v>0.5</v>
      </c>
      <c r="P387" s="187">
        <v>1</v>
      </c>
      <c r="S387" s="187">
        <v>0.5</v>
      </c>
      <c r="W387" s="189">
        <v>1</v>
      </c>
      <c r="Z387" s="187">
        <v>0</v>
      </c>
      <c r="AD387" s="189">
        <v>1</v>
      </c>
      <c r="AG387" s="187">
        <v>0</v>
      </c>
      <c r="AN387" s="10"/>
      <c r="AO387" s="10"/>
      <c r="AP387" s="10"/>
      <c r="AQ387" s="10"/>
      <c r="AR387" s="16"/>
      <c r="AS387" s="16"/>
      <c r="AT387" s="16"/>
      <c r="AU387" s="10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</row>
    <row r="388" spans="1:68" ht="15.75">
      <c r="A388">
        <v>369</v>
      </c>
      <c r="C388" s="39" t="s">
        <v>418</v>
      </c>
      <c r="D388">
        <v>0</v>
      </c>
      <c r="E388" s="20">
        <v>1</v>
      </c>
      <c r="F388" s="51" t="s">
        <v>47</v>
      </c>
      <c r="I388" s="189">
        <v>1</v>
      </c>
      <c r="P388" s="187">
        <v>1</v>
      </c>
      <c r="W388" s="189">
        <v>1</v>
      </c>
      <c r="AD388" s="189">
        <v>1</v>
      </c>
      <c r="AN388" s="10"/>
      <c r="AO388" s="10"/>
      <c r="AP388" s="10"/>
      <c r="AQ388" s="10"/>
      <c r="AR388" s="16"/>
      <c r="AS388" s="16"/>
      <c r="AT388" s="16"/>
      <c r="AU388" s="10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</row>
    <row r="389" spans="1:68" ht="15.75">
      <c r="A389">
        <v>370</v>
      </c>
      <c r="C389" s="39" t="s">
        <v>419</v>
      </c>
      <c r="D389">
        <v>0</v>
      </c>
      <c r="E389" s="64">
        <v>1</v>
      </c>
      <c r="F389" s="51" t="s">
        <v>45</v>
      </c>
      <c r="I389" s="187">
        <v>0.5</v>
      </c>
      <c r="P389" s="187">
        <v>0.5</v>
      </c>
      <c r="W389" s="187">
        <v>1</v>
      </c>
      <c r="AD389" s="187">
        <v>0.5</v>
      </c>
      <c r="AN389" s="10"/>
      <c r="AO389" s="10"/>
      <c r="AP389" s="10"/>
      <c r="AQ389" s="10"/>
      <c r="AR389" s="16"/>
      <c r="AS389" s="16"/>
      <c r="AT389" s="16"/>
      <c r="AU389" s="10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</row>
    <row r="390" spans="1:68" ht="15.75">
      <c r="A390">
        <v>371</v>
      </c>
      <c r="C390" s="39" t="s">
        <v>20</v>
      </c>
      <c r="D390">
        <v>1</v>
      </c>
      <c r="E390" s="20">
        <v>1</v>
      </c>
      <c r="F390" s="51" t="s">
        <v>47</v>
      </c>
      <c r="I390" s="187">
        <v>0.5</v>
      </c>
      <c r="L390" s="187">
        <v>0.5</v>
      </c>
      <c r="P390" s="187">
        <v>0.5</v>
      </c>
      <c r="S390" s="187">
        <v>0.5</v>
      </c>
      <c r="W390" s="187">
        <v>1</v>
      </c>
      <c r="Z390" s="187">
        <v>0.5</v>
      </c>
      <c r="AD390" s="187">
        <v>0.5</v>
      </c>
      <c r="AG390" s="187">
        <v>0.5</v>
      </c>
      <c r="AN390" s="10"/>
      <c r="AO390" s="10"/>
      <c r="AP390" s="10"/>
      <c r="AQ390" s="10"/>
      <c r="AR390" s="16"/>
      <c r="AS390" s="16"/>
      <c r="AT390" s="16"/>
      <c r="AU390" s="10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</row>
    <row r="391" spans="1:68" ht="15.75">
      <c r="A391">
        <v>372</v>
      </c>
      <c r="C391" s="39" t="s">
        <v>420</v>
      </c>
      <c r="D391"/>
      <c r="E391" s="20">
        <v>1</v>
      </c>
      <c r="F391" s="51" t="s">
        <v>47</v>
      </c>
      <c r="I391" s="187">
        <v>1</v>
      </c>
      <c r="P391" s="187">
        <v>1</v>
      </c>
      <c r="W391" s="189">
        <v>1</v>
      </c>
      <c r="AD391" s="189">
        <v>0.5</v>
      </c>
      <c r="AN391" s="10"/>
      <c r="AO391" s="10"/>
      <c r="AP391" s="10"/>
      <c r="AQ391" s="10"/>
      <c r="AR391" s="16"/>
      <c r="AS391" s="16"/>
      <c r="AT391" s="16"/>
      <c r="AU391" s="10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</row>
    <row r="392" spans="1:68" ht="15.75">
      <c r="A392">
        <v>373</v>
      </c>
      <c r="C392" s="57" t="s">
        <v>620</v>
      </c>
      <c r="D392">
        <v>0</v>
      </c>
      <c r="E392" s="64">
        <v>1</v>
      </c>
      <c r="F392" s="51" t="s">
        <v>47</v>
      </c>
      <c r="I392" s="187">
        <v>0.5</v>
      </c>
      <c r="P392" s="187">
        <v>1</v>
      </c>
      <c r="W392" s="187">
        <v>1</v>
      </c>
      <c r="AD392" s="187">
        <v>0.5</v>
      </c>
      <c r="AN392" s="10"/>
      <c r="AO392" s="10"/>
      <c r="AP392" s="10"/>
      <c r="AQ392" s="10"/>
      <c r="AR392" s="16"/>
      <c r="AS392" s="16"/>
      <c r="AT392" s="16"/>
      <c r="AU392" s="10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</row>
    <row r="393" spans="1:68" ht="15.75">
      <c r="A393">
        <v>374</v>
      </c>
      <c r="C393" s="57" t="s">
        <v>181</v>
      </c>
      <c r="D393">
        <v>1</v>
      </c>
      <c r="E393" s="20">
        <v>1</v>
      </c>
      <c r="F393" s="51" t="s">
        <v>45</v>
      </c>
      <c r="I393" s="189">
        <v>1</v>
      </c>
      <c r="L393" s="189">
        <v>0.5</v>
      </c>
      <c r="P393" s="189">
        <v>0.5</v>
      </c>
      <c r="S393" s="189">
        <v>0</v>
      </c>
      <c r="W393" s="189">
        <v>1</v>
      </c>
      <c r="Z393" s="189">
        <v>0</v>
      </c>
      <c r="AD393" s="189">
        <v>1</v>
      </c>
      <c r="AG393" s="189">
        <v>0.5</v>
      </c>
      <c r="AN393" s="10"/>
      <c r="AO393" s="10"/>
      <c r="AP393" s="10"/>
      <c r="AQ393" s="10"/>
      <c r="AR393" s="16"/>
      <c r="AS393" s="16"/>
      <c r="AT393" s="16"/>
      <c r="AU393" s="10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</row>
    <row r="394" spans="1:68" ht="15.75">
      <c r="A394">
        <v>375</v>
      </c>
      <c r="C394" s="57" t="s">
        <v>81</v>
      </c>
      <c r="D394">
        <v>1</v>
      </c>
      <c r="E394" s="64">
        <v>1</v>
      </c>
      <c r="F394" s="51" t="s">
        <v>47</v>
      </c>
      <c r="I394" s="187">
        <v>1</v>
      </c>
      <c r="L394" s="187">
        <v>1</v>
      </c>
      <c r="P394" s="187">
        <v>1</v>
      </c>
      <c r="S394" s="187">
        <v>1</v>
      </c>
      <c r="W394" s="189">
        <v>1</v>
      </c>
      <c r="AD394" s="187">
        <v>0.5</v>
      </c>
      <c r="AG394" s="187">
        <v>1</v>
      </c>
      <c r="AN394" s="10"/>
      <c r="AO394" s="10"/>
      <c r="AP394" s="10"/>
      <c r="AQ394" s="10"/>
      <c r="AR394" s="16"/>
      <c r="AS394" s="16"/>
      <c r="AT394" s="16"/>
      <c r="AU394" s="16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</row>
    <row r="395" spans="1:68" ht="15.75">
      <c r="A395">
        <v>376</v>
      </c>
      <c r="C395" s="39" t="s">
        <v>421</v>
      </c>
      <c r="D395"/>
      <c r="E395" s="64">
        <v>1</v>
      </c>
      <c r="F395" s="51" t="s">
        <v>45</v>
      </c>
      <c r="I395" s="189">
        <v>1</v>
      </c>
      <c r="P395" s="189">
        <v>1</v>
      </c>
      <c r="W395" s="187">
        <v>0.5</v>
      </c>
      <c r="AD395" s="187">
        <v>0.5</v>
      </c>
      <c r="AN395" s="10"/>
      <c r="AO395" s="10"/>
      <c r="AP395" s="10"/>
      <c r="AQ395" s="10"/>
      <c r="AR395" s="16"/>
      <c r="AS395" s="16"/>
      <c r="AT395" s="16"/>
      <c r="AU395" s="16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</row>
    <row r="396" spans="1:68" ht="15.75">
      <c r="A396">
        <v>377</v>
      </c>
      <c r="C396" s="39" t="s">
        <v>182</v>
      </c>
      <c r="D396"/>
      <c r="E396" s="81">
        <v>1</v>
      </c>
      <c r="F396" s="51" t="s">
        <v>47</v>
      </c>
      <c r="I396" s="187">
        <v>1</v>
      </c>
      <c r="P396" s="187">
        <v>1</v>
      </c>
      <c r="W396" s="187">
        <v>1</v>
      </c>
      <c r="AD396" s="189">
        <v>0.5</v>
      </c>
      <c r="AN396" s="10"/>
      <c r="AO396" s="10"/>
      <c r="AP396" s="10"/>
      <c r="AQ396" s="10"/>
      <c r="AR396" s="16"/>
      <c r="AS396" s="16"/>
      <c r="AT396" s="16"/>
      <c r="AU396" s="16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</row>
    <row r="397" spans="1:68" ht="15.75">
      <c r="A397">
        <v>378</v>
      </c>
      <c r="C397" s="39" t="s">
        <v>422</v>
      </c>
      <c r="D397"/>
      <c r="E397" s="64">
        <v>1</v>
      </c>
      <c r="F397" s="51" t="s">
        <v>47</v>
      </c>
      <c r="I397" s="187">
        <v>1</v>
      </c>
      <c r="P397" s="187">
        <v>1</v>
      </c>
      <c r="W397" s="187">
        <v>1</v>
      </c>
      <c r="Z397" s="187">
        <v>0.5</v>
      </c>
      <c r="AD397" s="187">
        <v>1</v>
      </c>
      <c r="AN397" s="10"/>
      <c r="AO397" s="10"/>
      <c r="AP397" s="10"/>
      <c r="AQ397" s="10"/>
      <c r="AR397" s="16"/>
      <c r="AS397" s="16"/>
      <c r="AT397" s="16"/>
      <c r="AU397" s="10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</row>
    <row r="398" spans="1:68" ht="15.75">
      <c r="A398">
        <v>379</v>
      </c>
      <c r="C398" s="39" t="s">
        <v>183</v>
      </c>
      <c r="D398">
        <v>1</v>
      </c>
      <c r="E398" s="64">
        <v>1</v>
      </c>
      <c r="F398" s="51" t="s">
        <v>47</v>
      </c>
      <c r="I398" s="187">
        <v>0</v>
      </c>
      <c r="L398" s="187">
        <v>1</v>
      </c>
      <c r="P398" s="187">
        <v>1</v>
      </c>
      <c r="S398" s="187">
        <v>0.5</v>
      </c>
      <c r="W398" s="187">
        <v>1</v>
      </c>
      <c r="AD398" s="187">
        <v>0.5</v>
      </c>
      <c r="AG398" s="187">
        <v>0.5</v>
      </c>
      <c r="AN398" s="10"/>
      <c r="AO398" s="10"/>
      <c r="AP398" s="10"/>
      <c r="AQ398" s="10"/>
      <c r="AR398" s="16"/>
      <c r="AS398" s="16"/>
      <c r="AT398" s="16"/>
      <c r="AU398" s="10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</row>
    <row r="399" spans="1:68" ht="15.75">
      <c r="A399">
        <v>380</v>
      </c>
      <c r="C399" s="39" t="s">
        <v>111</v>
      </c>
      <c r="D399"/>
      <c r="E399" s="64">
        <v>1</v>
      </c>
      <c r="F399" s="51" t="s">
        <v>47</v>
      </c>
      <c r="I399" s="189">
        <v>1</v>
      </c>
      <c r="P399" s="189">
        <v>1</v>
      </c>
      <c r="W399" s="189">
        <v>1</v>
      </c>
      <c r="Z399" s="187">
        <v>1</v>
      </c>
      <c r="AD399" s="189">
        <v>0</v>
      </c>
      <c r="AN399" s="10"/>
      <c r="AO399" s="10"/>
      <c r="AP399" s="10"/>
      <c r="AQ399" s="10"/>
      <c r="AR399" s="16"/>
      <c r="AS399" s="16"/>
      <c r="AT399" s="16"/>
      <c r="AU399" s="10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</row>
    <row r="400" spans="1:68" ht="15.75">
      <c r="A400">
        <v>381</v>
      </c>
      <c r="C400" s="39" t="s">
        <v>423</v>
      </c>
      <c r="D400">
        <v>1</v>
      </c>
      <c r="E400" s="64">
        <v>1</v>
      </c>
      <c r="F400" s="51" t="s">
        <v>47</v>
      </c>
      <c r="I400" s="189">
        <v>0</v>
      </c>
      <c r="L400" s="187">
        <v>0</v>
      </c>
      <c r="P400" s="187">
        <v>0.5</v>
      </c>
      <c r="S400" s="187">
        <v>0.5</v>
      </c>
      <c r="W400" s="189">
        <v>0.5</v>
      </c>
      <c r="AD400" s="187">
        <v>0</v>
      </c>
      <c r="AG400" s="189">
        <v>0.5</v>
      </c>
      <c r="AN400" s="10"/>
      <c r="AO400" s="10"/>
      <c r="AP400" s="10"/>
      <c r="AQ400" s="10"/>
      <c r="AR400" s="16"/>
      <c r="AS400" s="16"/>
      <c r="AT400" s="16"/>
      <c r="AU400" s="10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</row>
    <row r="401" spans="1:68" ht="15.75">
      <c r="A401">
        <v>382</v>
      </c>
      <c r="C401" s="39" t="s">
        <v>424</v>
      </c>
      <c r="D401"/>
      <c r="E401" s="64">
        <v>1</v>
      </c>
      <c r="F401" s="51" t="s">
        <v>47</v>
      </c>
      <c r="I401" s="187">
        <v>0</v>
      </c>
      <c r="P401" s="187">
        <v>0.5</v>
      </c>
      <c r="W401" s="189">
        <v>1</v>
      </c>
      <c r="AD401" s="187">
        <v>0.5</v>
      </c>
      <c r="AN401" s="10"/>
      <c r="AO401" s="10"/>
      <c r="AP401" s="10"/>
      <c r="AQ401" s="10"/>
      <c r="AR401" s="16"/>
      <c r="AS401" s="16"/>
      <c r="AT401" s="16"/>
      <c r="AU401" s="10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</row>
    <row r="402" spans="1:68" ht="15.75">
      <c r="A402">
        <v>383</v>
      </c>
      <c r="C402" s="39" t="s">
        <v>425</v>
      </c>
      <c r="D402"/>
      <c r="E402" s="64">
        <v>1</v>
      </c>
      <c r="F402" s="51" t="s">
        <v>47</v>
      </c>
      <c r="I402" s="189">
        <v>1</v>
      </c>
      <c r="P402" s="189">
        <v>1</v>
      </c>
      <c r="W402" s="189">
        <v>1</v>
      </c>
      <c r="AD402" s="189">
        <v>1</v>
      </c>
      <c r="AN402" s="10"/>
      <c r="AO402" s="10"/>
      <c r="AP402" s="10"/>
      <c r="AQ402" s="10"/>
      <c r="AR402" s="16"/>
      <c r="AS402" s="16"/>
      <c r="AT402" s="16"/>
      <c r="AU402" s="10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</row>
    <row r="403" spans="1:68" ht="15.75">
      <c r="A403">
        <v>384</v>
      </c>
      <c r="C403" s="17" t="s">
        <v>426</v>
      </c>
      <c r="D403"/>
      <c r="E403" s="64">
        <v>1</v>
      </c>
      <c r="F403" s="51" t="s">
        <v>45</v>
      </c>
      <c r="I403" s="187">
        <v>0.5</v>
      </c>
      <c r="P403" s="187">
        <v>1</v>
      </c>
      <c r="W403" s="189">
        <v>1</v>
      </c>
      <c r="AD403" s="189">
        <v>1</v>
      </c>
      <c r="AN403" s="10"/>
      <c r="AO403" s="10"/>
      <c r="AP403" s="10"/>
      <c r="AQ403" s="10"/>
      <c r="AR403" s="16"/>
      <c r="AS403" s="16"/>
      <c r="AT403" s="16"/>
      <c r="AU403" s="10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</row>
    <row r="404" spans="1:68" ht="15.75">
      <c r="A404">
        <v>385</v>
      </c>
      <c r="C404" s="39" t="s">
        <v>417</v>
      </c>
      <c r="D404"/>
      <c r="E404" s="64">
        <v>1</v>
      </c>
      <c r="F404" s="83"/>
      <c r="I404" s="189">
        <v>1</v>
      </c>
      <c r="P404" s="187">
        <v>0.5</v>
      </c>
      <c r="W404" s="189">
        <v>1</v>
      </c>
      <c r="AD404" s="187">
        <v>0.5</v>
      </c>
      <c r="AN404" s="10"/>
      <c r="AO404" s="10"/>
      <c r="AP404" s="10"/>
      <c r="AQ404" s="10"/>
      <c r="AR404" s="16"/>
      <c r="AS404" s="16"/>
      <c r="AT404" s="16"/>
      <c r="AU404" s="10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</row>
    <row r="405" spans="1:68" ht="15.75">
      <c r="A405">
        <v>386</v>
      </c>
      <c r="C405" s="160" t="s">
        <v>200</v>
      </c>
      <c r="D405"/>
      <c r="E405" s="64">
        <v>1</v>
      </c>
      <c r="F405" s="83"/>
      <c r="G405" s="187">
        <v>0</v>
      </c>
      <c r="L405" s="187">
        <v>0</v>
      </c>
      <c r="S405" s="187">
        <v>0</v>
      </c>
      <c r="AN405" s="10"/>
      <c r="AO405" s="10"/>
      <c r="AP405" s="10"/>
      <c r="AQ405" s="10"/>
      <c r="AR405" s="16"/>
      <c r="AS405" s="16"/>
      <c r="AT405" s="16"/>
      <c r="AU405" s="10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</row>
    <row r="406" spans="1:68" ht="15.75">
      <c r="A406">
        <v>387</v>
      </c>
      <c r="C406" s="17"/>
      <c r="E406" s="64"/>
      <c r="F406" s="83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0"/>
      <c r="AO406" s="10"/>
      <c r="AP406" s="10"/>
      <c r="AQ406" s="10"/>
      <c r="AR406" s="16"/>
      <c r="AS406" s="16"/>
      <c r="AT406" s="16"/>
      <c r="AU406" s="10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</row>
    <row r="407" spans="1:89" ht="15.75">
      <c r="A407">
        <v>388</v>
      </c>
      <c r="C407" s="18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10"/>
      <c r="AO407" s="10"/>
      <c r="AP407" s="10"/>
      <c r="AQ407" s="10"/>
      <c r="AR407" s="9"/>
      <c r="AS407" s="9"/>
      <c r="AT407" s="10"/>
      <c r="AU407" s="10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</row>
    <row r="408" spans="1:89" ht="18">
      <c r="A408">
        <v>389</v>
      </c>
      <c r="B408" s="56">
        <v>19</v>
      </c>
      <c r="C408" s="166" t="s">
        <v>21</v>
      </c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10"/>
      <c r="AO408" s="10"/>
      <c r="AP408" s="10"/>
      <c r="AQ408" s="10"/>
      <c r="AR408" s="9"/>
      <c r="AS408" s="9"/>
      <c r="AT408" s="10"/>
      <c r="AU408" s="10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</row>
    <row r="409" spans="1:89" ht="18">
      <c r="A409">
        <v>390</v>
      </c>
      <c r="C409" s="167">
        <f>'RESUM MENSUAL PAPER'!F19</f>
        <v>35073</v>
      </c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10"/>
      <c r="AO409" s="10"/>
      <c r="AP409" s="10"/>
      <c r="AQ409" s="10"/>
      <c r="AR409" s="9"/>
      <c r="AS409" s="9"/>
      <c r="AT409" s="10"/>
      <c r="AU409" s="10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</row>
    <row r="410" spans="1:89" ht="15.75">
      <c r="A410">
        <v>391</v>
      </c>
      <c r="C410" s="7" t="s">
        <v>8</v>
      </c>
      <c r="D410" s="66"/>
      <c r="E410" s="20" t="s">
        <v>1</v>
      </c>
      <c r="F410" s="45"/>
      <c r="G410" s="10">
        <f aca="true" t="shared" si="11" ref="G410:AL410">G7</f>
        <v>1</v>
      </c>
      <c r="H410" s="10">
        <f t="shared" si="11"/>
        <v>2</v>
      </c>
      <c r="I410" s="10">
        <f t="shared" si="11"/>
        <v>3</v>
      </c>
      <c r="J410" s="10">
        <f t="shared" si="11"/>
        <v>4</v>
      </c>
      <c r="K410" s="10">
        <f t="shared" si="11"/>
        <v>5</v>
      </c>
      <c r="L410" s="10">
        <f t="shared" si="11"/>
        <v>6</v>
      </c>
      <c r="M410" s="10">
        <f t="shared" si="11"/>
        <v>7</v>
      </c>
      <c r="N410" s="10">
        <f t="shared" si="11"/>
        <v>8</v>
      </c>
      <c r="O410" s="10">
        <f t="shared" si="11"/>
        <v>9</v>
      </c>
      <c r="P410" s="10">
        <f t="shared" si="11"/>
        <v>10</v>
      </c>
      <c r="Q410" s="10">
        <f t="shared" si="11"/>
        <v>11</v>
      </c>
      <c r="R410" s="10">
        <f t="shared" si="11"/>
        <v>12</v>
      </c>
      <c r="S410" s="10">
        <f t="shared" si="11"/>
        <v>13</v>
      </c>
      <c r="T410" s="10">
        <f t="shared" si="11"/>
        <v>14</v>
      </c>
      <c r="U410" s="10">
        <f t="shared" si="11"/>
        <v>15</v>
      </c>
      <c r="V410" s="10">
        <f t="shared" si="11"/>
        <v>16</v>
      </c>
      <c r="W410" s="10">
        <f t="shared" si="11"/>
        <v>17</v>
      </c>
      <c r="X410" s="10">
        <f t="shared" si="11"/>
        <v>18</v>
      </c>
      <c r="Y410" s="10">
        <f t="shared" si="11"/>
        <v>19</v>
      </c>
      <c r="Z410" s="10">
        <f t="shared" si="11"/>
        <v>20</v>
      </c>
      <c r="AA410" s="10">
        <f t="shared" si="11"/>
        <v>21</v>
      </c>
      <c r="AB410" s="10">
        <f t="shared" si="11"/>
        <v>22</v>
      </c>
      <c r="AC410" s="10">
        <f t="shared" si="11"/>
        <v>23</v>
      </c>
      <c r="AD410" s="10">
        <f t="shared" si="11"/>
        <v>24</v>
      </c>
      <c r="AE410" s="10">
        <f t="shared" si="11"/>
        <v>25</v>
      </c>
      <c r="AF410" s="10">
        <f t="shared" si="11"/>
        <v>26</v>
      </c>
      <c r="AG410" s="10">
        <f t="shared" si="11"/>
        <v>27</v>
      </c>
      <c r="AH410" s="10">
        <f t="shared" si="11"/>
        <v>28</v>
      </c>
      <c r="AI410" s="10">
        <f t="shared" si="11"/>
        <v>29</v>
      </c>
      <c r="AJ410" s="10">
        <f t="shared" si="11"/>
        <v>30</v>
      </c>
      <c r="AK410" s="10">
        <f t="shared" si="11"/>
        <v>0</v>
      </c>
      <c r="AL410" s="10">
        <f t="shared" si="11"/>
        <v>0</v>
      </c>
      <c r="AM410" s="10">
        <f>AM7</f>
        <v>0</v>
      </c>
      <c r="AN410" s="10"/>
      <c r="AO410" s="10"/>
      <c r="AP410" s="10"/>
      <c r="AQ410" s="10"/>
      <c r="AR410" s="10"/>
      <c r="AS410" s="10"/>
      <c r="AT410" s="163"/>
      <c r="AU410" s="10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</row>
    <row r="411" spans="1:100" ht="15.75">
      <c r="A411">
        <v>392</v>
      </c>
      <c r="C411" s="57" t="s">
        <v>82</v>
      </c>
      <c r="D411"/>
      <c r="E411" s="64">
        <v>1</v>
      </c>
      <c r="F411" s="51" t="s">
        <v>47</v>
      </c>
      <c r="H411" s="187">
        <v>1</v>
      </c>
      <c r="O411" s="187">
        <v>1</v>
      </c>
      <c r="V411" s="187">
        <v>0.5</v>
      </c>
      <c r="AC411" s="189">
        <v>1</v>
      </c>
      <c r="AJ411" s="189">
        <v>1</v>
      </c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</row>
    <row r="412" spans="1:63" ht="15.75">
      <c r="A412">
        <v>393</v>
      </c>
      <c r="C412" s="57" t="s">
        <v>427</v>
      </c>
      <c r="D412">
        <v>1</v>
      </c>
      <c r="E412" s="64">
        <v>1</v>
      </c>
      <c r="F412" s="51" t="s">
        <v>47</v>
      </c>
      <c r="H412" s="189">
        <v>1</v>
      </c>
      <c r="O412" s="189">
        <v>1</v>
      </c>
      <c r="S412" s="189">
        <v>1</v>
      </c>
      <c r="V412" s="189">
        <v>1</v>
      </c>
      <c r="Z412" s="189">
        <v>1</v>
      </c>
      <c r="AC412" s="189">
        <v>1</v>
      </c>
      <c r="AG412" s="189">
        <v>1</v>
      </c>
      <c r="AJ412" s="189">
        <v>1</v>
      </c>
      <c r="AN412" s="10"/>
      <c r="AO412" s="10"/>
      <c r="AP412" s="10"/>
      <c r="AQ412" s="10"/>
      <c r="AR412" s="10"/>
      <c r="AS412" s="10"/>
      <c r="AT412" s="10"/>
      <c r="AU412" s="10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5.75">
      <c r="A413">
        <v>394</v>
      </c>
      <c r="C413" s="57" t="s">
        <v>156</v>
      </c>
      <c r="D413">
        <v>1</v>
      </c>
      <c r="E413" s="64">
        <v>1</v>
      </c>
      <c r="F413" s="51" t="s">
        <v>47</v>
      </c>
      <c r="H413" s="187">
        <v>1</v>
      </c>
      <c r="L413" s="187">
        <v>1</v>
      </c>
      <c r="O413" s="189">
        <v>1</v>
      </c>
      <c r="S413" s="189">
        <v>1</v>
      </c>
      <c r="V413" s="189">
        <v>1</v>
      </c>
      <c r="Z413" s="189">
        <v>1</v>
      </c>
      <c r="AC413" s="187">
        <v>1</v>
      </c>
      <c r="AG413" s="189">
        <v>1</v>
      </c>
      <c r="AJ413" s="189">
        <v>1</v>
      </c>
      <c r="AN413" s="10"/>
      <c r="AO413" s="10"/>
      <c r="AP413" s="10"/>
      <c r="AQ413" s="10"/>
      <c r="AR413" s="10"/>
      <c r="AS413" s="10"/>
      <c r="AT413" s="10"/>
      <c r="AU413" s="10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5.75">
      <c r="A414">
        <v>395</v>
      </c>
      <c r="C414" s="57" t="s">
        <v>621</v>
      </c>
      <c r="D414">
        <v>1</v>
      </c>
      <c r="E414" s="64">
        <v>1</v>
      </c>
      <c r="F414" s="51" t="s">
        <v>47</v>
      </c>
      <c r="H414" s="189">
        <v>1</v>
      </c>
      <c r="L414" s="189">
        <v>1</v>
      </c>
      <c r="O414" s="189">
        <v>1</v>
      </c>
      <c r="S414" s="189">
        <v>1</v>
      </c>
      <c r="V414" s="187">
        <v>1</v>
      </c>
      <c r="Z414" s="187">
        <v>1</v>
      </c>
      <c r="AC414" s="187">
        <v>1</v>
      </c>
      <c r="AG414" s="189">
        <v>1</v>
      </c>
      <c r="AJ414" s="189">
        <v>1</v>
      </c>
      <c r="AN414" s="10"/>
      <c r="AO414" s="10"/>
      <c r="AP414" s="10"/>
      <c r="AQ414" s="10"/>
      <c r="AR414" s="10"/>
      <c r="AS414" s="10"/>
      <c r="AT414" s="10"/>
      <c r="AU414" s="10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5.75">
      <c r="A415">
        <v>396</v>
      </c>
      <c r="C415" s="57" t="s">
        <v>622</v>
      </c>
      <c r="D415">
        <v>1</v>
      </c>
      <c r="E415" s="64">
        <v>1</v>
      </c>
      <c r="F415" s="51" t="s">
        <v>46</v>
      </c>
      <c r="H415" s="189">
        <v>1</v>
      </c>
      <c r="L415" s="189">
        <v>1</v>
      </c>
      <c r="O415" s="187">
        <v>1</v>
      </c>
      <c r="S415" s="189">
        <v>1</v>
      </c>
      <c r="V415" s="187">
        <v>1</v>
      </c>
      <c r="Z415" s="187">
        <v>1</v>
      </c>
      <c r="AC415" s="187">
        <v>1</v>
      </c>
      <c r="AG415" s="187">
        <v>1</v>
      </c>
      <c r="AJ415" s="189">
        <v>1</v>
      </c>
      <c r="AN415" s="10"/>
      <c r="AO415" s="10"/>
      <c r="AP415" s="10"/>
      <c r="AQ415" s="10"/>
      <c r="AR415" s="10"/>
      <c r="AS415" s="10"/>
      <c r="AT415" s="10"/>
      <c r="AU415" s="10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5.75">
      <c r="A416">
        <v>397</v>
      </c>
      <c r="C416" s="57" t="s">
        <v>428</v>
      </c>
      <c r="D416">
        <v>1</v>
      </c>
      <c r="E416" s="64">
        <v>1</v>
      </c>
      <c r="F416" s="51" t="s">
        <v>47</v>
      </c>
      <c r="H416" s="187">
        <v>1</v>
      </c>
      <c r="L416" s="187">
        <v>0.5</v>
      </c>
      <c r="O416" s="189">
        <v>1</v>
      </c>
      <c r="S416" s="189">
        <v>1</v>
      </c>
      <c r="V416" s="187">
        <v>0.5</v>
      </c>
      <c r="Z416" s="187">
        <v>1</v>
      </c>
      <c r="AC416" s="189">
        <v>1</v>
      </c>
      <c r="AG416" s="189">
        <v>1</v>
      </c>
      <c r="AJ416" s="189">
        <v>1</v>
      </c>
      <c r="AN416" s="10"/>
      <c r="AO416" s="10"/>
      <c r="AP416" s="10"/>
      <c r="AQ416" s="10"/>
      <c r="AR416" s="10"/>
      <c r="AS416" s="10"/>
      <c r="AT416" s="10"/>
      <c r="AU416" s="10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5.75">
      <c r="A417">
        <v>398</v>
      </c>
      <c r="C417" s="57" t="s">
        <v>429</v>
      </c>
      <c r="D417">
        <v>1</v>
      </c>
      <c r="E417" s="64">
        <v>1</v>
      </c>
      <c r="F417" s="51" t="s">
        <v>45</v>
      </c>
      <c r="H417" s="187">
        <v>0.5</v>
      </c>
      <c r="L417" s="189">
        <v>1</v>
      </c>
      <c r="O417" s="189">
        <v>1</v>
      </c>
      <c r="S417" s="189">
        <v>1</v>
      </c>
      <c r="V417" s="189">
        <v>1</v>
      </c>
      <c r="Z417" s="189">
        <v>1</v>
      </c>
      <c r="AC417" s="187">
        <v>1</v>
      </c>
      <c r="AG417" s="189">
        <v>0.5</v>
      </c>
      <c r="AJ417" s="187">
        <v>1</v>
      </c>
      <c r="AN417" s="10"/>
      <c r="AO417" s="10"/>
      <c r="AP417" s="10"/>
      <c r="AQ417" s="10"/>
      <c r="AR417" s="10"/>
      <c r="AS417" s="10"/>
      <c r="AT417" s="10"/>
      <c r="AU417" s="10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5.75">
      <c r="A418">
        <v>399</v>
      </c>
      <c r="C418" s="57" t="s">
        <v>430</v>
      </c>
      <c r="D418">
        <v>1</v>
      </c>
      <c r="E418" s="20">
        <v>1</v>
      </c>
      <c r="F418" s="51" t="s">
        <v>45</v>
      </c>
      <c r="H418" s="187">
        <v>1</v>
      </c>
      <c r="L418" s="187">
        <v>1</v>
      </c>
      <c r="O418" s="187">
        <v>1</v>
      </c>
      <c r="S418" s="189">
        <v>1</v>
      </c>
      <c r="V418" s="187">
        <v>1</v>
      </c>
      <c r="Z418" s="187">
        <v>1</v>
      </c>
      <c r="AC418" s="189">
        <v>1</v>
      </c>
      <c r="AG418" s="187">
        <v>1</v>
      </c>
      <c r="AJ418" s="187">
        <v>1</v>
      </c>
      <c r="AN418" s="10"/>
      <c r="AO418" s="10"/>
      <c r="AP418" s="10"/>
      <c r="AQ418" s="10"/>
      <c r="AR418" s="10"/>
      <c r="AS418" s="10"/>
      <c r="AT418" s="10"/>
      <c r="AU418" s="10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5.75">
      <c r="A419">
        <v>400</v>
      </c>
      <c r="C419" s="57" t="s">
        <v>172</v>
      </c>
      <c r="D419">
        <v>1</v>
      </c>
      <c r="E419" s="64">
        <v>1</v>
      </c>
      <c r="F419" s="51" t="s">
        <v>47</v>
      </c>
      <c r="H419" s="189">
        <v>1</v>
      </c>
      <c r="L419" s="189">
        <v>1</v>
      </c>
      <c r="O419" s="189">
        <v>1</v>
      </c>
      <c r="S419" s="189">
        <v>1</v>
      </c>
      <c r="V419" s="187">
        <v>1</v>
      </c>
      <c r="Z419" s="187">
        <v>1</v>
      </c>
      <c r="AC419" s="187">
        <v>1</v>
      </c>
      <c r="AG419" s="189">
        <v>1</v>
      </c>
      <c r="AJ419" s="189">
        <v>1</v>
      </c>
      <c r="AN419" s="10"/>
      <c r="AO419" s="10"/>
      <c r="AP419" s="10"/>
      <c r="AQ419" s="10"/>
      <c r="AR419" s="10"/>
      <c r="AS419" s="10"/>
      <c r="AT419" s="10"/>
      <c r="AU419" s="10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5.75">
      <c r="A420">
        <v>401</v>
      </c>
      <c r="C420" s="57" t="s">
        <v>431</v>
      </c>
      <c r="D420"/>
      <c r="E420" s="64">
        <v>1</v>
      </c>
      <c r="F420" s="51" t="s">
        <v>47</v>
      </c>
      <c r="H420" s="187">
        <v>1</v>
      </c>
      <c r="L420" s="189">
        <v>1</v>
      </c>
      <c r="O420" s="187">
        <v>1</v>
      </c>
      <c r="S420" s="189">
        <v>1</v>
      </c>
      <c r="V420" s="189">
        <v>1</v>
      </c>
      <c r="Z420" s="187">
        <v>1</v>
      </c>
      <c r="AC420" s="189">
        <v>1</v>
      </c>
      <c r="AG420" s="187">
        <v>1</v>
      </c>
      <c r="AJ420" s="189">
        <v>1</v>
      </c>
      <c r="AN420" s="10"/>
      <c r="AO420" s="10"/>
      <c r="AP420" s="10"/>
      <c r="AQ420" s="10"/>
      <c r="AR420" s="10"/>
      <c r="AS420" s="10"/>
      <c r="AT420" s="10"/>
      <c r="AU420" s="10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5.75">
      <c r="A421">
        <v>402</v>
      </c>
      <c r="C421" s="57" t="s">
        <v>623</v>
      </c>
      <c r="D421"/>
      <c r="E421" s="64">
        <v>1</v>
      </c>
      <c r="F421" s="51" t="s">
        <v>47</v>
      </c>
      <c r="H421" s="187">
        <v>1</v>
      </c>
      <c r="O421" s="187">
        <v>1</v>
      </c>
      <c r="V421" s="187">
        <v>1</v>
      </c>
      <c r="AC421" s="187">
        <v>1</v>
      </c>
      <c r="AJ421" s="187">
        <v>1</v>
      </c>
      <c r="AN421" s="10"/>
      <c r="AO421" s="10"/>
      <c r="AP421" s="10"/>
      <c r="AQ421" s="10"/>
      <c r="AR421" s="10"/>
      <c r="AS421" s="10"/>
      <c r="AT421" s="10"/>
      <c r="AU421" s="10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5.75">
      <c r="A422">
        <v>403</v>
      </c>
      <c r="C422" s="57" t="s">
        <v>432</v>
      </c>
      <c r="D422">
        <v>1</v>
      </c>
      <c r="E422" s="64">
        <v>1</v>
      </c>
      <c r="F422" s="51" t="s">
        <v>47</v>
      </c>
      <c r="H422" s="189">
        <v>1</v>
      </c>
      <c r="L422" s="187">
        <v>0.5</v>
      </c>
      <c r="O422" s="189">
        <v>1</v>
      </c>
      <c r="S422" s="189">
        <v>1</v>
      </c>
      <c r="V422" s="187">
        <v>0</v>
      </c>
      <c r="Z422" s="187">
        <v>0.5</v>
      </c>
      <c r="AC422" s="189">
        <v>1</v>
      </c>
      <c r="AG422" s="187">
        <v>1</v>
      </c>
      <c r="AJ422" s="187">
        <v>0.5</v>
      </c>
      <c r="AN422" s="10"/>
      <c r="AO422" s="10"/>
      <c r="AP422" s="10"/>
      <c r="AQ422" s="10"/>
      <c r="AR422" s="10"/>
      <c r="AS422" s="10"/>
      <c r="AT422" s="10"/>
      <c r="AU422" s="10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5.75">
      <c r="A423">
        <v>404</v>
      </c>
      <c r="C423" s="57" t="s">
        <v>433</v>
      </c>
      <c r="D423">
        <v>1</v>
      </c>
      <c r="E423" s="64">
        <v>1</v>
      </c>
      <c r="F423" s="51" t="s">
        <v>47</v>
      </c>
      <c r="H423" s="187">
        <v>1</v>
      </c>
      <c r="L423" s="189">
        <v>1</v>
      </c>
      <c r="O423" s="187">
        <v>1</v>
      </c>
      <c r="S423" s="189">
        <v>1</v>
      </c>
      <c r="V423" s="189">
        <v>1</v>
      </c>
      <c r="Z423" s="189">
        <v>1</v>
      </c>
      <c r="AC423" s="189">
        <v>1</v>
      </c>
      <c r="AG423" s="189">
        <v>1</v>
      </c>
      <c r="AJ423" s="189">
        <v>1</v>
      </c>
      <c r="AN423" s="10"/>
      <c r="AO423" s="10"/>
      <c r="AP423" s="10"/>
      <c r="AQ423" s="10"/>
      <c r="AR423" s="10"/>
      <c r="AS423" s="10"/>
      <c r="AT423" s="10"/>
      <c r="AU423" s="10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47" ht="15.75">
      <c r="A424">
        <v>405</v>
      </c>
      <c r="C424" s="181" t="s">
        <v>434</v>
      </c>
      <c r="D424">
        <v>1</v>
      </c>
      <c r="E424" s="64">
        <v>1</v>
      </c>
      <c r="F424" s="51" t="s">
        <v>47</v>
      </c>
      <c r="H424" s="189">
        <v>1</v>
      </c>
      <c r="L424" s="189">
        <v>1</v>
      </c>
      <c r="O424" s="189">
        <v>1</v>
      </c>
      <c r="S424" s="189">
        <v>1</v>
      </c>
      <c r="V424" s="187">
        <v>1</v>
      </c>
      <c r="Z424" s="187">
        <v>1</v>
      </c>
      <c r="AC424" s="189">
        <v>1</v>
      </c>
      <c r="AG424" s="189">
        <v>1</v>
      </c>
      <c r="AJ424" s="187">
        <v>1</v>
      </c>
      <c r="AN424" s="10"/>
      <c r="AO424" s="10"/>
      <c r="AP424" s="10"/>
      <c r="AQ424" s="10"/>
      <c r="AR424" s="16"/>
      <c r="AS424" s="16"/>
      <c r="AT424" s="16"/>
      <c r="AU424" s="16"/>
    </row>
    <row r="425" spans="1:47" ht="15.75">
      <c r="A425">
        <v>406</v>
      </c>
      <c r="C425" s="57" t="s">
        <v>435</v>
      </c>
      <c r="D425">
        <v>1</v>
      </c>
      <c r="E425" s="20">
        <v>1</v>
      </c>
      <c r="F425" s="51" t="s">
        <v>46</v>
      </c>
      <c r="H425" s="189">
        <v>1</v>
      </c>
      <c r="L425" s="189">
        <v>1</v>
      </c>
      <c r="O425" s="189">
        <v>1</v>
      </c>
      <c r="S425" s="189">
        <v>1</v>
      </c>
      <c r="V425" s="189">
        <v>1</v>
      </c>
      <c r="Z425" s="189">
        <v>1</v>
      </c>
      <c r="AC425" s="187">
        <v>1</v>
      </c>
      <c r="AG425" s="189">
        <v>1</v>
      </c>
      <c r="AJ425" s="189">
        <v>1</v>
      </c>
      <c r="AN425" s="10"/>
      <c r="AO425" s="10"/>
      <c r="AP425" s="10"/>
      <c r="AQ425" s="10"/>
      <c r="AR425" s="16"/>
      <c r="AS425" s="16"/>
      <c r="AT425" s="16"/>
      <c r="AU425" s="16"/>
    </row>
    <row r="426" spans="1:47" ht="15.75">
      <c r="A426">
        <v>407</v>
      </c>
      <c r="C426" s="57" t="s">
        <v>436</v>
      </c>
      <c r="D426"/>
      <c r="E426" s="64">
        <v>1</v>
      </c>
      <c r="F426" s="51" t="s">
        <v>45</v>
      </c>
      <c r="H426" s="187">
        <v>0.5</v>
      </c>
      <c r="O426" s="187">
        <v>1</v>
      </c>
      <c r="V426" s="187">
        <v>1</v>
      </c>
      <c r="AC426" s="187">
        <v>1</v>
      </c>
      <c r="AJ426" s="187">
        <v>1</v>
      </c>
      <c r="AN426" s="10"/>
      <c r="AO426" s="10"/>
      <c r="AP426" s="10"/>
      <c r="AQ426" s="10"/>
      <c r="AR426" s="16"/>
      <c r="AS426" s="16"/>
      <c r="AT426" s="16"/>
      <c r="AU426" s="16"/>
    </row>
    <row r="427" spans="1:47" ht="15.75">
      <c r="A427">
        <v>408</v>
      </c>
      <c r="C427" s="57" t="s">
        <v>437</v>
      </c>
      <c r="D427">
        <v>1</v>
      </c>
      <c r="E427" s="64">
        <v>1</v>
      </c>
      <c r="F427" s="51" t="s">
        <v>47</v>
      </c>
      <c r="H427" s="187">
        <v>1</v>
      </c>
      <c r="L427" s="189">
        <v>0.5</v>
      </c>
      <c r="O427" s="189">
        <v>0.5</v>
      </c>
      <c r="S427" s="189">
        <v>1</v>
      </c>
      <c r="V427" s="189">
        <v>0.5</v>
      </c>
      <c r="Z427" s="189">
        <v>1</v>
      </c>
      <c r="AC427" s="189">
        <v>1</v>
      </c>
      <c r="AG427" s="187">
        <v>0.5</v>
      </c>
      <c r="AJ427" s="187">
        <v>0.5</v>
      </c>
      <c r="AN427" s="10"/>
      <c r="AO427" s="10"/>
      <c r="AP427" s="10"/>
      <c r="AQ427" s="10"/>
      <c r="AR427" s="16"/>
      <c r="AS427" s="16"/>
      <c r="AT427" s="16"/>
      <c r="AU427" s="16"/>
    </row>
    <row r="428" spans="1:63" ht="15.75">
      <c r="A428">
        <v>409</v>
      </c>
      <c r="C428" s="57" t="s">
        <v>624</v>
      </c>
      <c r="D428"/>
      <c r="E428" s="20">
        <v>1</v>
      </c>
      <c r="F428" s="51" t="s">
        <v>47</v>
      </c>
      <c r="H428" s="187">
        <v>1</v>
      </c>
      <c r="O428" s="187">
        <v>1</v>
      </c>
      <c r="V428" s="189">
        <v>1</v>
      </c>
      <c r="AC428" s="189">
        <v>1</v>
      </c>
      <c r="AJ428" s="187">
        <v>1</v>
      </c>
      <c r="AN428" s="10"/>
      <c r="AO428" s="10"/>
      <c r="AP428" s="10"/>
      <c r="AQ428" s="10"/>
      <c r="AR428" s="10"/>
      <c r="AS428" s="10"/>
      <c r="AT428" s="10"/>
      <c r="AU428" s="10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5.75">
      <c r="A429">
        <v>410</v>
      </c>
      <c r="C429" s="57" t="s">
        <v>438</v>
      </c>
      <c r="D429"/>
      <c r="E429" s="64">
        <v>1</v>
      </c>
      <c r="F429" s="51" t="s">
        <v>45</v>
      </c>
      <c r="H429" s="187">
        <v>0.5</v>
      </c>
      <c r="O429" s="187">
        <v>1</v>
      </c>
      <c r="V429" s="187">
        <v>1</v>
      </c>
      <c r="AC429" s="189">
        <v>1</v>
      </c>
      <c r="AJ429" s="187">
        <v>1</v>
      </c>
      <c r="AN429" s="10"/>
      <c r="AO429" s="10"/>
      <c r="AP429" s="10"/>
      <c r="AQ429" s="10"/>
      <c r="AR429" s="53"/>
      <c r="AS429" s="53"/>
      <c r="AT429" s="53"/>
      <c r="AU429" s="53"/>
      <c r="AV429" s="55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5.75">
      <c r="A430">
        <v>411</v>
      </c>
      <c r="C430" s="57" t="s">
        <v>83</v>
      </c>
      <c r="D430"/>
      <c r="E430" s="64">
        <v>1</v>
      </c>
      <c r="F430" s="51" t="s">
        <v>45</v>
      </c>
      <c r="H430" s="187">
        <v>1</v>
      </c>
      <c r="O430" s="187">
        <v>0</v>
      </c>
      <c r="AC430" s="187">
        <v>1</v>
      </c>
      <c r="AN430" s="10"/>
      <c r="AO430" s="10"/>
      <c r="AP430" s="10"/>
      <c r="AQ430" s="10"/>
      <c r="AR430" s="10"/>
      <c r="AS430" s="10"/>
      <c r="AT430" s="10"/>
      <c r="AU430" s="10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5.75">
      <c r="A431">
        <v>412</v>
      </c>
      <c r="C431" s="57" t="s">
        <v>439</v>
      </c>
      <c r="D431">
        <v>1</v>
      </c>
      <c r="E431" s="64">
        <v>1</v>
      </c>
      <c r="F431" s="51" t="s">
        <v>47</v>
      </c>
      <c r="H431" s="187">
        <v>1</v>
      </c>
      <c r="O431" s="187">
        <v>1</v>
      </c>
      <c r="V431" s="189">
        <v>1</v>
      </c>
      <c r="AC431" s="187">
        <v>1</v>
      </c>
      <c r="AJ431" s="189">
        <v>1</v>
      </c>
      <c r="AN431" s="10"/>
      <c r="AO431" s="10"/>
      <c r="AP431" s="10"/>
      <c r="AQ431" s="10"/>
      <c r="AR431" s="53"/>
      <c r="AS431" s="53"/>
      <c r="AT431" s="53"/>
      <c r="AU431" s="53"/>
      <c r="AV431" s="55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5.75">
      <c r="A432">
        <v>413</v>
      </c>
      <c r="C432" s="57" t="s">
        <v>440</v>
      </c>
      <c r="D432"/>
      <c r="E432" s="64">
        <v>1</v>
      </c>
      <c r="F432" s="51" t="s">
        <v>47</v>
      </c>
      <c r="H432" s="187">
        <v>1</v>
      </c>
      <c r="O432" s="187">
        <v>1</v>
      </c>
      <c r="V432" s="189">
        <v>1</v>
      </c>
      <c r="AC432" s="187">
        <v>1</v>
      </c>
      <c r="AJ432" s="187">
        <v>1</v>
      </c>
      <c r="AN432" s="10"/>
      <c r="AO432" s="10"/>
      <c r="AP432" s="10"/>
      <c r="AQ432" s="10"/>
      <c r="AR432" s="10"/>
      <c r="AS432" s="10"/>
      <c r="AT432" s="10"/>
      <c r="AU432" s="10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5.75">
      <c r="A433">
        <v>414</v>
      </c>
      <c r="C433" s="57" t="s">
        <v>84</v>
      </c>
      <c r="D433"/>
      <c r="E433" s="64">
        <v>1</v>
      </c>
      <c r="F433" s="51" t="s">
        <v>45</v>
      </c>
      <c r="H433" s="187">
        <v>0.5</v>
      </c>
      <c r="O433" s="187">
        <v>1</v>
      </c>
      <c r="V433" s="187">
        <v>1</v>
      </c>
      <c r="AC433" s="187">
        <v>0.5</v>
      </c>
      <c r="AJ433" s="187">
        <v>0.5</v>
      </c>
      <c r="AN433" s="10"/>
      <c r="AO433" s="10"/>
      <c r="AP433" s="10"/>
      <c r="AQ433" s="10"/>
      <c r="AR433" s="53"/>
      <c r="AS433" s="53"/>
      <c r="AT433" s="53"/>
      <c r="AU433" s="53"/>
      <c r="AV433" s="55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5.75">
      <c r="A434">
        <v>415</v>
      </c>
      <c r="C434" s="57" t="s">
        <v>441</v>
      </c>
      <c r="D434">
        <v>1</v>
      </c>
      <c r="E434" s="64">
        <v>1</v>
      </c>
      <c r="F434" s="51" t="s">
        <v>45</v>
      </c>
      <c r="H434" s="189">
        <v>1</v>
      </c>
      <c r="L434" s="187">
        <v>1</v>
      </c>
      <c r="O434" s="189">
        <v>1</v>
      </c>
      <c r="S434" s="189">
        <v>1</v>
      </c>
      <c r="V434" s="187">
        <v>1</v>
      </c>
      <c r="Z434" s="189">
        <v>1</v>
      </c>
      <c r="AC434" s="187">
        <v>1</v>
      </c>
      <c r="AG434" s="187">
        <v>1</v>
      </c>
      <c r="AJ434" s="187">
        <v>1</v>
      </c>
      <c r="AN434" s="10"/>
      <c r="AO434" s="10"/>
      <c r="AP434" s="10"/>
      <c r="AQ434" s="10"/>
      <c r="AR434" s="53"/>
      <c r="AS434" s="53"/>
      <c r="AT434" s="53"/>
      <c r="AU434" s="53"/>
      <c r="AV434" s="55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5.75">
      <c r="A435">
        <v>416</v>
      </c>
      <c r="C435" s="57" t="s">
        <v>442</v>
      </c>
      <c r="D435">
        <v>1</v>
      </c>
      <c r="E435" s="64">
        <v>1</v>
      </c>
      <c r="F435" s="51" t="s">
        <v>47</v>
      </c>
      <c r="H435" s="187">
        <v>1</v>
      </c>
      <c r="L435" s="189">
        <v>0.5</v>
      </c>
      <c r="O435" s="187">
        <v>1</v>
      </c>
      <c r="S435" s="189">
        <v>1</v>
      </c>
      <c r="V435" s="187">
        <v>1</v>
      </c>
      <c r="Z435" s="189">
        <v>1</v>
      </c>
      <c r="AC435" s="187">
        <v>1</v>
      </c>
      <c r="AG435" s="189">
        <v>1</v>
      </c>
      <c r="AJ435" s="189">
        <v>1</v>
      </c>
      <c r="AN435" s="10"/>
      <c r="AO435" s="10"/>
      <c r="AP435" s="10"/>
      <c r="AQ435" s="10"/>
      <c r="AR435" s="10"/>
      <c r="AS435" s="10"/>
      <c r="AT435" s="10"/>
      <c r="AU435" s="10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5.75">
      <c r="A436">
        <v>417</v>
      </c>
      <c r="C436" s="57" t="s">
        <v>443</v>
      </c>
      <c r="D436"/>
      <c r="E436" s="64">
        <v>1</v>
      </c>
      <c r="F436" s="51" t="s">
        <v>47</v>
      </c>
      <c r="H436" s="187">
        <v>1</v>
      </c>
      <c r="L436" s="189">
        <v>1</v>
      </c>
      <c r="O436" s="187">
        <v>1</v>
      </c>
      <c r="S436" s="189">
        <v>1</v>
      </c>
      <c r="V436" s="189">
        <v>1</v>
      </c>
      <c r="Z436" s="187">
        <v>1</v>
      </c>
      <c r="AC436" s="189">
        <v>1</v>
      </c>
      <c r="AJ436" s="189">
        <v>1</v>
      </c>
      <c r="AN436" s="10"/>
      <c r="AO436" s="10"/>
      <c r="AP436" s="10"/>
      <c r="AQ436" s="10"/>
      <c r="AR436" s="53"/>
      <c r="AS436" s="53"/>
      <c r="AT436" s="53"/>
      <c r="AU436" s="53"/>
      <c r="AV436" s="55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5.75">
      <c r="A437">
        <v>418</v>
      </c>
      <c r="C437" s="57" t="s">
        <v>106</v>
      </c>
      <c r="D437">
        <v>1</v>
      </c>
      <c r="E437" s="64">
        <v>1</v>
      </c>
      <c r="F437" s="51" t="s">
        <v>47</v>
      </c>
      <c r="H437" s="187">
        <v>1</v>
      </c>
      <c r="O437" s="189">
        <v>1</v>
      </c>
      <c r="S437" s="189">
        <v>1</v>
      </c>
      <c r="V437" s="187">
        <v>0.5</v>
      </c>
      <c r="Z437" s="189">
        <v>1</v>
      </c>
      <c r="AC437" s="187">
        <v>1</v>
      </c>
      <c r="AG437" s="187">
        <v>0.5</v>
      </c>
      <c r="AJ437" s="187">
        <v>0.5</v>
      </c>
      <c r="AN437" s="10"/>
      <c r="AO437" s="10"/>
      <c r="AP437" s="10"/>
      <c r="AQ437" s="10"/>
      <c r="AR437" s="10"/>
      <c r="AS437" s="10"/>
      <c r="AT437" s="10"/>
      <c r="AU437" s="10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5.75">
      <c r="A438">
        <v>419</v>
      </c>
      <c r="C438" s="57" t="s">
        <v>444</v>
      </c>
      <c r="D438">
        <v>1</v>
      </c>
      <c r="E438" s="64">
        <v>1</v>
      </c>
      <c r="F438" s="51" t="s">
        <v>47</v>
      </c>
      <c r="H438" s="189">
        <v>1</v>
      </c>
      <c r="L438" s="189">
        <v>1</v>
      </c>
      <c r="O438" s="187">
        <v>1</v>
      </c>
      <c r="S438" s="189">
        <v>1</v>
      </c>
      <c r="V438" s="189">
        <v>1</v>
      </c>
      <c r="Z438" s="187">
        <v>1</v>
      </c>
      <c r="AC438" s="187">
        <v>1</v>
      </c>
      <c r="AG438" s="189">
        <v>1</v>
      </c>
      <c r="AJ438" s="189">
        <v>1</v>
      </c>
      <c r="AN438" s="10"/>
      <c r="AO438" s="10"/>
      <c r="AP438" s="10"/>
      <c r="AQ438" s="10"/>
      <c r="AR438" s="53"/>
      <c r="AS438" s="53"/>
      <c r="AT438" s="53"/>
      <c r="AU438" s="53"/>
      <c r="AV438" s="55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5.75">
      <c r="A439">
        <v>420</v>
      </c>
      <c r="C439" s="57" t="s">
        <v>445</v>
      </c>
      <c r="D439">
        <v>1</v>
      </c>
      <c r="E439" s="64">
        <v>1</v>
      </c>
      <c r="F439" s="51" t="s">
        <v>47</v>
      </c>
      <c r="H439" s="187">
        <v>1</v>
      </c>
      <c r="L439" s="187">
        <v>1</v>
      </c>
      <c r="O439" s="189">
        <v>0.5</v>
      </c>
      <c r="S439" s="189">
        <v>1</v>
      </c>
      <c r="V439" s="187">
        <v>0</v>
      </c>
      <c r="Z439" s="187">
        <v>1</v>
      </c>
      <c r="AC439" s="189">
        <v>0.5</v>
      </c>
      <c r="AG439" s="187">
        <v>0.5</v>
      </c>
      <c r="AJ439" s="187">
        <v>0.5</v>
      </c>
      <c r="AN439" s="10"/>
      <c r="AO439" s="10"/>
      <c r="AP439" s="10"/>
      <c r="AQ439" s="10"/>
      <c r="AR439" s="10"/>
      <c r="AS439" s="10"/>
      <c r="AT439" s="10"/>
      <c r="AU439" s="10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5.75">
      <c r="A440">
        <v>421</v>
      </c>
      <c r="C440" s="57" t="s">
        <v>446</v>
      </c>
      <c r="D440"/>
      <c r="E440" s="64">
        <v>1</v>
      </c>
      <c r="F440" s="51" t="s">
        <v>47</v>
      </c>
      <c r="H440" s="187">
        <v>0.5</v>
      </c>
      <c r="L440" s="187">
        <v>1</v>
      </c>
      <c r="O440" s="187">
        <v>1</v>
      </c>
      <c r="S440" s="189">
        <v>1</v>
      </c>
      <c r="V440" s="187">
        <v>1</v>
      </c>
      <c r="Z440" s="187">
        <v>0.5</v>
      </c>
      <c r="AC440" s="189">
        <v>1</v>
      </c>
      <c r="AG440" s="187">
        <v>1</v>
      </c>
      <c r="AJ440" s="189">
        <v>1</v>
      </c>
      <c r="AN440" s="10"/>
      <c r="AO440" s="10"/>
      <c r="AP440" s="10"/>
      <c r="AQ440" s="10"/>
      <c r="AR440" s="10"/>
      <c r="AS440" s="10"/>
      <c r="AT440" s="10"/>
      <c r="AU440" s="10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5.75">
      <c r="A441">
        <v>422</v>
      </c>
      <c r="C441" s="57" t="s">
        <v>447</v>
      </c>
      <c r="D441">
        <v>1</v>
      </c>
      <c r="E441" s="20">
        <v>1</v>
      </c>
      <c r="F441" s="51" t="s">
        <v>47</v>
      </c>
      <c r="H441" s="187">
        <v>1</v>
      </c>
      <c r="L441" s="187">
        <v>1</v>
      </c>
      <c r="O441" s="187">
        <v>1</v>
      </c>
      <c r="S441" s="189">
        <v>1</v>
      </c>
      <c r="V441" s="189">
        <v>1</v>
      </c>
      <c r="Z441" s="187">
        <v>1</v>
      </c>
      <c r="AC441" s="187">
        <v>1</v>
      </c>
      <c r="AG441" s="187">
        <v>1</v>
      </c>
      <c r="AJ441" s="189">
        <v>1</v>
      </c>
      <c r="AN441" s="10"/>
      <c r="AO441" s="10"/>
      <c r="AP441" s="10"/>
      <c r="AQ441" s="10"/>
      <c r="AR441" s="10"/>
      <c r="AS441" s="10"/>
      <c r="AT441" s="10"/>
      <c r="AU441" s="10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5.75">
      <c r="A442">
        <v>423</v>
      </c>
      <c r="C442" s="57" t="s">
        <v>448</v>
      </c>
      <c r="D442"/>
      <c r="E442" s="64">
        <v>1</v>
      </c>
      <c r="F442" s="51" t="s">
        <v>45</v>
      </c>
      <c r="H442" s="187">
        <v>0.5</v>
      </c>
      <c r="L442" s="187">
        <v>1</v>
      </c>
      <c r="O442" s="189">
        <v>1</v>
      </c>
      <c r="S442" s="189">
        <v>1</v>
      </c>
      <c r="V442" s="187">
        <v>1</v>
      </c>
      <c r="Z442" s="187">
        <v>1</v>
      </c>
      <c r="AC442" s="187">
        <v>0.5</v>
      </c>
      <c r="AG442" s="187">
        <v>1</v>
      </c>
      <c r="AJ442" s="189">
        <v>1</v>
      </c>
      <c r="AN442" s="10"/>
      <c r="AO442" s="10"/>
      <c r="AP442" s="10"/>
      <c r="AQ442" s="10"/>
      <c r="AR442" s="10"/>
      <c r="AS442" s="10"/>
      <c r="AT442" s="10"/>
      <c r="AU442" s="10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5.75">
      <c r="A443">
        <v>424</v>
      </c>
      <c r="C443" s="57" t="s">
        <v>102</v>
      </c>
      <c r="D443">
        <v>1</v>
      </c>
      <c r="E443" s="64">
        <v>1</v>
      </c>
      <c r="F443" s="51" t="s">
        <v>47</v>
      </c>
      <c r="H443" s="189">
        <v>1</v>
      </c>
      <c r="L443" s="189">
        <v>1</v>
      </c>
      <c r="O443" s="187">
        <v>1</v>
      </c>
      <c r="S443" s="189">
        <v>1</v>
      </c>
      <c r="V443" s="189">
        <v>1</v>
      </c>
      <c r="Z443" s="187">
        <v>1</v>
      </c>
      <c r="AC443" s="187">
        <v>1</v>
      </c>
      <c r="AG443" s="189">
        <v>1</v>
      </c>
      <c r="AJ443" s="187">
        <v>1</v>
      </c>
      <c r="AN443" s="10"/>
      <c r="AO443" s="10"/>
      <c r="AP443" s="10"/>
      <c r="AQ443" s="10"/>
      <c r="AR443" s="10"/>
      <c r="AS443" s="10"/>
      <c r="AT443" s="10"/>
      <c r="AU443" s="10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5.75">
      <c r="A444">
        <v>425</v>
      </c>
      <c r="C444" s="57" t="s">
        <v>449</v>
      </c>
      <c r="D444">
        <v>1</v>
      </c>
      <c r="E444" s="64">
        <v>1</v>
      </c>
      <c r="F444" s="51" t="s">
        <v>47</v>
      </c>
      <c r="H444" s="187">
        <v>1</v>
      </c>
      <c r="L444" s="187">
        <v>0.5</v>
      </c>
      <c r="O444" s="187">
        <v>0.5</v>
      </c>
      <c r="S444" s="187">
        <v>1</v>
      </c>
      <c r="V444" s="187">
        <v>0.5</v>
      </c>
      <c r="Z444" s="187">
        <v>0</v>
      </c>
      <c r="AC444" s="187">
        <v>1</v>
      </c>
      <c r="AG444" s="187">
        <v>0.5</v>
      </c>
      <c r="AJ444" s="187">
        <v>0.5</v>
      </c>
      <c r="AN444" s="10"/>
      <c r="AO444" s="10"/>
      <c r="AP444" s="10"/>
      <c r="AQ444" s="10"/>
      <c r="AR444" s="10"/>
      <c r="AS444" s="10"/>
      <c r="AT444" s="10"/>
      <c r="AU444" s="10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5.75">
      <c r="A445">
        <v>426</v>
      </c>
      <c r="C445" s="57" t="s">
        <v>450</v>
      </c>
      <c r="D445">
        <v>1</v>
      </c>
      <c r="E445" s="64">
        <v>1</v>
      </c>
      <c r="F445" s="51" t="s">
        <v>47</v>
      </c>
      <c r="H445" s="189">
        <v>1</v>
      </c>
      <c r="L445" s="187">
        <v>1</v>
      </c>
      <c r="O445" s="189">
        <v>1</v>
      </c>
      <c r="S445" s="189">
        <v>1</v>
      </c>
      <c r="V445" s="187">
        <v>1</v>
      </c>
      <c r="Z445" s="187">
        <v>1</v>
      </c>
      <c r="AC445" s="187">
        <v>1</v>
      </c>
      <c r="AG445" s="187">
        <v>1</v>
      </c>
      <c r="AJ445" s="189">
        <v>1</v>
      </c>
      <c r="AN445" s="10"/>
      <c r="AO445" s="10"/>
      <c r="AP445" s="10"/>
      <c r="AQ445" s="10"/>
      <c r="AR445" s="10"/>
      <c r="AS445" s="10"/>
      <c r="AT445" s="10"/>
      <c r="AU445" s="10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5.75">
      <c r="A446">
        <v>427</v>
      </c>
      <c r="C446" s="57" t="s">
        <v>451</v>
      </c>
      <c r="D446">
        <v>1</v>
      </c>
      <c r="E446" s="64">
        <v>1</v>
      </c>
      <c r="F446" s="51" t="s">
        <v>47</v>
      </c>
      <c r="H446" s="187">
        <v>1</v>
      </c>
      <c r="L446" s="189">
        <v>0.5</v>
      </c>
      <c r="O446" s="187">
        <v>0.5</v>
      </c>
      <c r="S446" s="189">
        <v>1</v>
      </c>
      <c r="V446" s="187">
        <v>1</v>
      </c>
      <c r="Z446" s="187">
        <v>1</v>
      </c>
      <c r="AC446" s="189">
        <v>0.5</v>
      </c>
      <c r="AG446" s="189">
        <v>1</v>
      </c>
      <c r="AJ446" s="189">
        <v>0.5</v>
      </c>
      <c r="AN446" s="10"/>
      <c r="AO446" s="10"/>
      <c r="AP446" s="10"/>
      <c r="AQ446" s="10"/>
      <c r="AR446" s="10"/>
      <c r="AS446" s="10"/>
      <c r="AT446" s="10"/>
      <c r="AU446" s="10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5.75">
      <c r="A447">
        <v>428</v>
      </c>
      <c r="C447" s="57" t="s">
        <v>452</v>
      </c>
      <c r="D447"/>
      <c r="E447" s="64">
        <v>1</v>
      </c>
      <c r="F447" s="51" t="s">
        <v>47</v>
      </c>
      <c r="H447" s="187">
        <v>0.5</v>
      </c>
      <c r="L447" t="s">
        <v>1</v>
      </c>
      <c r="O447" s="187">
        <v>0</v>
      </c>
      <c r="V447" s="187">
        <v>0.5</v>
      </c>
      <c r="AC447" s="189">
        <v>0</v>
      </c>
      <c r="AJ447" s="187">
        <v>0.5</v>
      </c>
      <c r="AN447" s="10"/>
      <c r="AO447" s="10"/>
      <c r="AP447" s="10"/>
      <c r="AQ447" s="10"/>
      <c r="AR447" s="10"/>
      <c r="AS447" s="10"/>
      <c r="AT447" s="10"/>
      <c r="AU447" s="10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5.75">
      <c r="A448">
        <v>430</v>
      </c>
      <c r="C448" s="57" t="s">
        <v>625</v>
      </c>
      <c r="D448"/>
      <c r="E448" s="64">
        <v>1</v>
      </c>
      <c r="F448" s="51"/>
      <c r="H448" s="187">
        <v>0.5</v>
      </c>
      <c r="O448" s="187">
        <v>1</v>
      </c>
      <c r="V448" s="187">
        <v>1</v>
      </c>
      <c r="AC448" s="189">
        <v>1</v>
      </c>
      <c r="AJ448" s="189">
        <v>1</v>
      </c>
      <c r="AN448" s="10"/>
      <c r="AO448" s="10"/>
      <c r="AP448" s="10"/>
      <c r="AQ448" s="10"/>
      <c r="AR448" s="53"/>
      <c r="AS448" s="53"/>
      <c r="AT448" s="53"/>
      <c r="AU448" s="53"/>
      <c r="AV448" s="55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5.75">
      <c r="A449">
        <v>429</v>
      </c>
      <c r="C449" s="57" t="s">
        <v>50</v>
      </c>
      <c r="D449"/>
      <c r="E449" s="64">
        <v>1</v>
      </c>
      <c r="F449" s="180"/>
      <c r="AN449" s="10"/>
      <c r="AO449" s="10"/>
      <c r="AP449" s="10"/>
      <c r="AQ449" s="10"/>
      <c r="AR449" s="53"/>
      <c r="AS449" s="53"/>
      <c r="AT449" s="53"/>
      <c r="AU449" s="53"/>
      <c r="AV449" s="55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5.75">
      <c r="A450">
        <v>431</v>
      </c>
      <c r="C450" s="57" t="s">
        <v>108</v>
      </c>
      <c r="D450"/>
      <c r="E450" s="64">
        <v>1</v>
      </c>
      <c r="F450" s="51"/>
      <c r="L450" s="187">
        <v>0.5</v>
      </c>
      <c r="AI450" s="187">
        <v>0.5</v>
      </c>
      <c r="AN450" s="10"/>
      <c r="AO450" s="10"/>
      <c r="AP450" s="10"/>
      <c r="AQ450" s="10"/>
      <c r="AR450" s="10"/>
      <c r="AS450" s="10"/>
      <c r="AT450" s="10"/>
      <c r="AU450" s="10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5.75">
      <c r="A451">
        <v>432</v>
      </c>
      <c r="C451" s="39"/>
      <c r="D451"/>
      <c r="E451" s="64"/>
      <c r="F451" s="51"/>
      <c r="AN451" s="10"/>
      <c r="AO451" s="10"/>
      <c r="AP451" s="10"/>
      <c r="AQ451" s="10"/>
      <c r="AR451" s="10"/>
      <c r="AS451" s="10"/>
      <c r="AT451" s="10"/>
      <c r="AU451" s="10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89" ht="15.75" customHeight="1">
      <c r="A452">
        <v>433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0"/>
      <c r="AO452" s="10"/>
      <c r="AP452" s="10"/>
      <c r="AQ452" s="10"/>
      <c r="AR452" s="9"/>
      <c r="AS452" s="9"/>
      <c r="AT452" s="10"/>
      <c r="AU452" s="10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</row>
    <row r="453" spans="1:89" ht="18">
      <c r="A453">
        <v>434</v>
      </c>
      <c r="B453" s="56">
        <v>20</v>
      </c>
      <c r="C453" s="54" t="s">
        <v>29</v>
      </c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10"/>
      <c r="AO453" s="10"/>
      <c r="AP453" s="10"/>
      <c r="AQ453" s="10"/>
      <c r="AR453" s="9"/>
      <c r="AS453" s="9"/>
      <c r="AT453" s="10"/>
      <c r="AU453" s="10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</row>
    <row r="454" spans="1:89" ht="18">
      <c r="A454">
        <v>435</v>
      </c>
      <c r="C454" s="88">
        <f>'RESUM MENSUAL PAPER'!F20</f>
        <v>35329</v>
      </c>
      <c r="D454" s="67"/>
      <c r="E454" s="64"/>
      <c r="F454" s="51"/>
      <c r="AN454" s="10"/>
      <c r="AO454" s="10"/>
      <c r="AP454" s="10"/>
      <c r="AQ454" s="10"/>
      <c r="AR454" s="9"/>
      <c r="AS454" s="9"/>
      <c r="AT454" s="10"/>
      <c r="AU454" s="10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</row>
    <row r="455" spans="1:89" ht="15.75">
      <c r="A455">
        <v>436</v>
      </c>
      <c r="C455" s="7" t="s">
        <v>8</v>
      </c>
      <c r="D455" s="66"/>
      <c r="E455" s="64"/>
      <c r="F455" s="51"/>
      <c r="G455">
        <f aca="true" t="shared" si="12" ref="G455:AL455">G7</f>
        <v>1</v>
      </c>
      <c r="H455">
        <f t="shared" si="12"/>
        <v>2</v>
      </c>
      <c r="I455">
        <f t="shared" si="12"/>
        <v>3</v>
      </c>
      <c r="J455">
        <f t="shared" si="12"/>
        <v>4</v>
      </c>
      <c r="K455">
        <f t="shared" si="12"/>
        <v>5</v>
      </c>
      <c r="L455">
        <f t="shared" si="12"/>
        <v>6</v>
      </c>
      <c r="M455">
        <f t="shared" si="12"/>
        <v>7</v>
      </c>
      <c r="N455">
        <f t="shared" si="12"/>
        <v>8</v>
      </c>
      <c r="O455">
        <f t="shared" si="12"/>
        <v>9</v>
      </c>
      <c r="P455">
        <f t="shared" si="12"/>
        <v>10</v>
      </c>
      <c r="Q455">
        <f t="shared" si="12"/>
        <v>11</v>
      </c>
      <c r="R455">
        <f t="shared" si="12"/>
        <v>12</v>
      </c>
      <c r="S455">
        <f t="shared" si="12"/>
        <v>13</v>
      </c>
      <c r="T455">
        <f t="shared" si="12"/>
        <v>14</v>
      </c>
      <c r="U455">
        <f t="shared" si="12"/>
        <v>15</v>
      </c>
      <c r="V455">
        <f t="shared" si="12"/>
        <v>16</v>
      </c>
      <c r="W455">
        <f t="shared" si="12"/>
        <v>17</v>
      </c>
      <c r="X455">
        <f t="shared" si="12"/>
        <v>18</v>
      </c>
      <c r="Y455">
        <f t="shared" si="12"/>
        <v>19</v>
      </c>
      <c r="Z455">
        <f t="shared" si="12"/>
        <v>20</v>
      </c>
      <c r="AA455">
        <f t="shared" si="12"/>
        <v>21</v>
      </c>
      <c r="AB455">
        <f t="shared" si="12"/>
        <v>22</v>
      </c>
      <c r="AC455">
        <f t="shared" si="12"/>
        <v>23</v>
      </c>
      <c r="AD455">
        <f t="shared" si="12"/>
        <v>24</v>
      </c>
      <c r="AE455">
        <f t="shared" si="12"/>
        <v>25</v>
      </c>
      <c r="AF455">
        <f t="shared" si="12"/>
        <v>26</v>
      </c>
      <c r="AG455">
        <f t="shared" si="12"/>
        <v>27</v>
      </c>
      <c r="AH455">
        <f t="shared" si="12"/>
        <v>28</v>
      </c>
      <c r="AI455">
        <f t="shared" si="12"/>
        <v>29</v>
      </c>
      <c r="AJ455">
        <f t="shared" si="12"/>
        <v>30</v>
      </c>
      <c r="AK455">
        <f t="shared" si="12"/>
        <v>0</v>
      </c>
      <c r="AL455">
        <f t="shared" si="12"/>
        <v>0</v>
      </c>
      <c r="AM455">
        <f>AM7</f>
        <v>0</v>
      </c>
      <c r="AN455" s="10"/>
      <c r="AO455" s="10"/>
      <c r="AP455" s="10"/>
      <c r="AQ455" s="10"/>
      <c r="AR455" s="10"/>
      <c r="AS455" s="10"/>
      <c r="AT455" s="163"/>
      <c r="AU455" s="10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</row>
    <row r="456" spans="1:47" ht="15.75">
      <c r="A456">
        <v>437</v>
      </c>
      <c r="C456" s="39" t="s">
        <v>500</v>
      </c>
      <c r="D456"/>
      <c r="E456" s="64">
        <v>1</v>
      </c>
      <c r="F456" s="51" t="s">
        <v>47</v>
      </c>
      <c r="G456" s="189">
        <v>0.5</v>
      </c>
      <c r="I456" s="187">
        <v>0.5</v>
      </c>
      <c r="L456" s="189">
        <v>1</v>
      </c>
      <c r="N456" s="189">
        <v>0.5</v>
      </c>
      <c r="P456" s="187">
        <v>1</v>
      </c>
      <c r="Q456" s="187">
        <v>0.5</v>
      </c>
      <c r="S456" s="187">
        <v>0.5</v>
      </c>
      <c r="U456" s="189">
        <v>0.5</v>
      </c>
      <c r="W456" s="187">
        <v>0.5</v>
      </c>
      <c r="X456" s="187">
        <v>1</v>
      </c>
      <c r="Z456" s="187">
        <v>0.5</v>
      </c>
      <c r="AB456" s="189">
        <v>0.5</v>
      </c>
      <c r="AD456" s="187">
        <v>0.5</v>
      </c>
      <c r="AE456" s="187">
        <v>1</v>
      </c>
      <c r="AG456" s="187">
        <v>1</v>
      </c>
      <c r="AI456" s="189">
        <v>0.5</v>
      </c>
      <c r="AN456" s="10"/>
      <c r="AO456" s="10"/>
      <c r="AP456" s="10"/>
      <c r="AQ456" s="10"/>
      <c r="AR456" s="16"/>
      <c r="AS456" s="16"/>
      <c r="AT456" s="16"/>
      <c r="AU456" s="16"/>
    </row>
    <row r="457" spans="1:47" ht="15.75">
      <c r="A457">
        <v>438</v>
      </c>
      <c r="C457" s="39" t="s">
        <v>501</v>
      </c>
      <c r="D457">
        <v>1</v>
      </c>
      <c r="E457" s="20">
        <v>1</v>
      </c>
      <c r="F457" s="51" t="s">
        <v>47</v>
      </c>
      <c r="G457" s="189">
        <v>1</v>
      </c>
      <c r="I457" s="187">
        <v>1</v>
      </c>
      <c r="L457" s="189">
        <v>1</v>
      </c>
      <c r="N457" s="187">
        <v>1</v>
      </c>
      <c r="P457" s="187">
        <v>1</v>
      </c>
      <c r="Q457" s="187">
        <v>0.5</v>
      </c>
      <c r="S457" s="187">
        <v>0.5</v>
      </c>
      <c r="U457" s="187">
        <v>0.5</v>
      </c>
      <c r="W457" s="187">
        <v>0.5</v>
      </c>
      <c r="X457" s="187">
        <v>0.5</v>
      </c>
      <c r="Z457" s="187">
        <v>0.5</v>
      </c>
      <c r="AB457" s="187">
        <v>0.5</v>
      </c>
      <c r="AD457" s="187">
        <v>0.5</v>
      </c>
      <c r="AE457" s="187">
        <v>0.5</v>
      </c>
      <c r="AG457" s="187">
        <v>0.5</v>
      </c>
      <c r="AI457" s="189">
        <v>0.5</v>
      </c>
      <c r="AN457" s="10"/>
      <c r="AO457" s="10"/>
      <c r="AP457" s="10"/>
      <c r="AQ457" s="10"/>
      <c r="AR457" s="16"/>
      <c r="AS457" s="16"/>
      <c r="AT457" s="16"/>
      <c r="AU457" s="16"/>
    </row>
    <row r="458" spans="1:47" ht="15.75">
      <c r="A458">
        <v>439</v>
      </c>
      <c r="C458" s="39" t="s">
        <v>208</v>
      </c>
      <c r="D458"/>
      <c r="E458" s="64">
        <v>1</v>
      </c>
      <c r="F458" s="45" t="s">
        <v>45</v>
      </c>
      <c r="G458" s="189">
        <v>1</v>
      </c>
      <c r="I458" s="187">
        <v>0.5</v>
      </c>
      <c r="L458" s="189">
        <v>1</v>
      </c>
      <c r="N458" s="189">
        <v>1</v>
      </c>
      <c r="P458" s="187">
        <v>0.5</v>
      </c>
      <c r="Q458" s="189">
        <v>0.5</v>
      </c>
      <c r="S458" s="187">
        <v>1</v>
      </c>
      <c r="U458" s="189">
        <v>1</v>
      </c>
      <c r="W458" s="189">
        <v>1</v>
      </c>
      <c r="X458" s="187">
        <v>1</v>
      </c>
      <c r="Z458" s="187">
        <v>1</v>
      </c>
      <c r="AB458" s="189">
        <v>1</v>
      </c>
      <c r="AD458" s="187">
        <v>1</v>
      </c>
      <c r="AE458" s="187">
        <v>0.5</v>
      </c>
      <c r="AG458" s="189">
        <v>1</v>
      </c>
      <c r="AI458" s="189">
        <v>1</v>
      </c>
      <c r="AN458" s="10"/>
      <c r="AO458" s="10"/>
      <c r="AP458" s="10"/>
      <c r="AQ458" s="10"/>
      <c r="AR458" s="16"/>
      <c r="AS458" s="16"/>
      <c r="AT458" s="16"/>
      <c r="AU458" s="16"/>
    </row>
    <row r="459" spans="1:47" ht="15.75">
      <c r="A459">
        <v>442</v>
      </c>
      <c r="C459" s="39" t="s">
        <v>168</v>
      </c>
      <c r="D459"/>
      <c r="E459" s="81">
        <v>1</v>
      </c>
      <c r="F459" s="51" t="s">
        <v>47</v>
      </c>
      <c r="G459" s="189">
        <v>1</v>
      </c>
      <c r="I459" s="187">
        <v>1</v>
      </c>
      <c r="L459" s="189">
        <v>1</v>
      </c>
      <c r="N459" s="187">
        <v>1</v>
      </c>
      <c r="P459" s="187">
        <v>1</v>
      </c>
      <c r="Q459" s="189">
        <v>0.5</v>
      </c>
      <c r="S459" s="187">
        <v>1</v>
      </c>
      <c r="U459" s="189">
        <v>1</v>
      </c>
      <c r="W459" s="189">
        <v>1</v>
      </c>
      <c r="X459" s="187">
        <v>1</v>
      </c>
      <c r="Z459" s="187">
        <v>1</v>
      </c>
      <c r="AB459" s="189">
        <v>1</v>
      </c>
      <c r="AD459" s="187">
        <v>1</v>
      </c>
      <c r="AE459" s="187">
        <v>0.5</v>
      </c>
      <c r="AG459" s="189">
        <v>1</v>
      </c>
      <c r="AI459" s="189">
        <v>1</v>
      </c>
      <c r="AN459" s="10"/>
      <c r="AO459" s="10"/>
      <c r="AP459" s="10"/>
      <c r="AQ459" s="10"/>
      <c r="AR459" s="16"/>
      <c r="AS459" s="16"/>
      <c r="AT459" s="16"/>
      <c r="AU459" s="16"/>
    </row>
    <row r="460" spans="1:47" ht="15.75">
      <c r="A460">
        <v>443</v>
      </c>
      <c r="C460" s="39" t="s">
        <v>502</v>
      </c>
      <c r="D460"/>
      <c r="E460" s="20">
        <v>1</v>
      </c>
      <c r="F460" s="45" t="s">
        <v>45</v>
      </c>
      <c r="G460" s="187">
        <v>0.5</v>
      </c>
      <c r="I460" s="187">
        <v>0.5</v>
      </c>
      <c r="N460" s="187">
        <v>0.5</v>
      </c>
      <c r="U460" s="187">
        <v>0.5</v>
      </c>
      <c r="AI460" s="187">
        <v>0.5</v>
      </c>
      <c r="AN460" s="10"/>
      <c r="AO460" s="10"/>
      <c r="AP460" s="10"/>
      <c r="AQ460" s="10"/>
      <c r="AR460" s="16"/>
      <c r="AS460" s="16"/>
      <c r="AT460" s="16"/>
      <c r="AU460" s="16"/>
    </row>
    <row r="461" spans="1:47" ht="15.75">
      <c r="A461">
        <v>445</v>
      </c>
      <c r="C461" s="39" t="s">
        <v>503</v>
      </c>
      <c r="D461">
        <v>2</v>
      </c>
      <c r="E461" s="64">
        <v>1</v>
      </c>
      <c r="F461" s="51" t="s">
        <v>47</v>
      </c>
      <c r="G461" s="189">
        <v>0.5</v>
      </c>
      <c r="I461" s="187">
        <v>1</v>
      </c>
      <c r="N461" s="187">
        <v>0.5</v>
      </c>
      <c r="U461" s="187">
        <v>0.5</v>
      </c>
      <c r="AB461" s="187">
        <v>0.5</v>
      </c>
      <c r="AI461" s="187">
        <v>1</v>
      </c>
      <c r="AN461" s="10"/>
      <c r="AO461" s="10"/>
      <c r="AP461" s="10"/>
      <c r="AQ461" s="10"/>
      <c r="AR461" s="16"/>
      <c r="AS461" s="16"/>
      <c r="AT461" s="16"/>
      <c r="AU461" s="16"/>
    </row>
    <row r="462" spans="1:47" ht="15.75">
      <c r="A462">
        <v>447</v>
      </c>
      <c r="C462" s="39" t="s">
        <v>163</v>
      </c>
      <c r="D462">
        <v>2</v>
      </c>
      <c r="E462" s="20">
        <v>1</v>
      </c>
      <c r="F462" s="45" t="s">
        <v>46</v>
      </c>
      <c r="G462" s="189">
        <v>1</v>
      </c>
      <c r="I462" s="187">
        <v>1</v>
      </c>
      <c r="L462" s="189">
        <v>1</v>
      </c>
      <c r="N462" s="189">
        <v>1</v>
      </c>
      <c r="P462" s="187">
        <v>1</v>
      </c>
      <c r="Q462" s="187">
        <v>0.5</v>
      </c>
      <c r="S462" s="187">
        <v>1</v>
      </c>
      <c r="U462" s="189">
        <v>1</v>
      </c>
      <c r="W462" s="187">
        <v>1</v>
      </c>
      <c r="X462" s="187">
        <v>0.5</v>
      </c>
      <c r="Z462" s="187">
        <v>1</v>
      </c>
      <c r="AB462" s="189">
        <v>1</v>
      </c>
      <c r="AD462" s="187">
        <v>1</v>
      </c>
      <c r="AE462" s="187">
        <v>0.5</v>
      </c>
      <c r="AG462" s="189">
        <v>1</v>
      </c>
      <c r="AI462" s="187">
        <v>1</v>
      </c>
      <c r="AN462" s="10"/>
      <c r="AO462" s="10"/>
      <c r="AP462" s="10"/>
      <c r="AQ462" s="10"/>
      <c r="AR462" s="16"/>
      <c r="AS462" s="16"/>
      <c r="AT462" s="16"/>
      <c r="AU462" s="16"/>
    </row>
    <row r="463" spans="1:47" ht="15.75">
      <c r="A463">
        <v>448</v>
      </c>
      <c r="C463" s="39" t="s">
        <v>164</v>
      </c>
      <c r="D463">
        <v>2</v>
      </c>
      <c r="E463" s="20">
        <v>1</v>
      </c>
      <c r="F463" s="51" t="s">
        <v>47</v>
      </c>
      <c r="G463" s="189">
        <v>0.5</v>
      </c>
      <c r="I463" s="187">
        <v>1</v>
      </c>
      <c r="L463" s="189">
        <v>1</v>
      </c>
      <c r="N463" s="189">
        <v>1</v>
      </c>
      <c r="P463" s="187">
        <v>1</v>
      </c>
      <c r="Q463" s="187">
        <v>0.5</v>
      </c>
      <c r="S463" s="187">
        <v>1</v>
      </c>
      <c r="U463" s="189">
        <v>1</v>
      </c>
      <c r="W463" s="187">
        <v>0.5</v>
      </c>
      <c r="X463" s="187">
        <v>0.5</v>
      </c>
      <c r="Z463" s="187">
        <v>1</v>
      </c>
      <c r="AB463" s="189">
        <v>1</v>
      </c>
      <c r="AD463" s="187">
        <v>1</v>
      </c>
      <c r="AE463" s="187">
        <v>0.5</v>
      </c>
      <c r="AG463" s="189">
        <v>1</v>
      </c>
      <c r="AI463" s="187">
        <v>0.5</v>
      </c>
      <c r="AN463" s="10"/>
      <c r="AO463" s="10"/>
      <c r="AP463" s="10"/>
      <c r="AQ463" s="10"/>
      <c r="AR463" s="16"/>
      <c r="AS463" s="16"/>
      <c r="AT463" s="16"/>
      <c r="AU463" s="16"/>
    </row>
    <row r="464" spans="1:47" ht="15.75">
      <c r="A464">
        <v>449</v>
      </c>
      <c r="C464" s="39" t="s">
        <v>547</v>
      </c>
      <c r="D464"/>
      <c r="E464" s="64">
        <v>1</v>
      </c>
      <c r="F464" s="51" t="s">
        <v>47</v>
      </c>
      <c r="G464" s="187">
        <v>1</v>
      </c>
      <c r="I464" s="187">
        <v>1</v>
      </c>
      <c r="L464" s="187">
        <v>1</v>
      </c>
      <c r="N464" s="187">
        <v>1</v>
      </c>
      <c r="P464" s="187">
        <v>1</v>
      </c>
      <c r="Q464" s="187">
        <v>0.5</v>
      </c>
      <c r="S464" s="187">
        <v>0.5</v>
      </c>
      <c r="U464" s="187">
        <v>0.5</v>
      </c>
      <c r="W464" s="187">
        <v>0.5</v>
      </c>
      <c r="X464" s="187">
        <v>0.5</v>
      </c>
      <c r="Z464" s="187">
        <v>0.5</v>
      </c>
      <c r="AB464" s="187">
        <v>0.5</v>
      </c>
      <c r="AD464" s="187">
        <v>0.5</v>
      </c>
      <c r="AE464" s="187">
        <v>1</v>
      </c>
      <c r="AG464" s="187">
        <v>1</v>
      </c>
      <c r="AI464" s="187">
        <v>1</v>
      </c>
      <c r="AN464" s="10"/>
      <c r="AO464" s="10"/>
      <c r="AP464" s="10"/>
      <c r="AQ464" s="10"/>
      <c r="AR464" s="16"/>
      <c r="AS464" s="16"/>
      <c r="AT464" s="16"/>
      <c r="AU464" s="16"/>
    </row>
    <row r="465" spans="1:47" ht="15.75" customHeight="1">
      <c r="A465">
        <v>450</v>
      </c>
      <c r="C465" s="39" t="s">
        <v>167</v>
      </c>
      <c r="D465">
        <v>1</v>
      </c>
      <c r="E465" s="64">
        <v>1</v>
      </c>
      <c r="F465" s="51" t="s">
        <v>47</v>
      </c>
      <c r="G465" s="189">
        <v>1</v>
      </c>
      <c r="N465" s="189">
        <v>1</v>
      </c>
      <c r="U465" s="189">
        <v>1</v>
      </c>
      <c r="AB465" s="189">
        <v>1</v>
      </c>
      <c r="AI465" s="189">
        <v>0.5</v>
      </c>
      <c r="AN465" s="10"/>
      <c r="AO465" s="10"/>
      <c r="AP465" s="10"/>
      <c r="AQ465" s="10"/>
      <c r="AR465" s="16"/>
      <c r="AS465" s="16"/>
      <c r="AT465" s="16"/>
      <c r="AU465" s="16"/>
    </row>
    <row r="466" spans="1:47" ht="15.75" customHeight="1">
      <c r="A466">
        <v>452</v>
      </c>
      <c r="C466" s="39" t="s">
        <v>548</v>
      </c>
      <c r="D466"/>
      <c r="E466" s="81">
        <v>1</v>
      </c>
      <c r="F466" s="45" t="s">
        <v>46</v>
      </c>
      <c r="G466" s="187">
        <v>0.5</v>
      </c>
      <c r="I466" s="187">
        <v>0.5</v>
      </c>
      <c r="L466" s="187">
        <v>0.5</v>
      </c>
      <c r="N466" s="187">
        <v>0.5</v>
      </c>
      <c r="P466" s="187">
        <v>0.5</v>
      </c>
      <c r="Q466" s="187">
        <v>0.5</v>
      </c>
      <c r="S466" s="187">
        <v>0.5</v>
      </c>
      <c r="U466" s="187">
        <v>0.5</v>
      </c>
      <c r="W466" s="187">
        <v>1</v>
      </c>
      <c r="X466" s="187">
        <v>1</v>
      </c>
      <c r="Z466" s="187">
        <v>0.5</v>
      </c>
      <c r="AB466" s="187">
        <v>0.5</v>
      </c>
      <c r="AD466" s="187">
        <v>1</v>
      </c>
      <c r="AE466" s="187">
        <v>0.5</v>
      </c>
      <c r="AG466" s="187">
        <v>0.5</v>
      </c>
      <c r="AI466" s="187">
        <v>1</v>
      </c>
      <c r="AN466" s="10"/>
      <c r="AO466" s="10"/>
      <c r="AP466" s="10"/>
      <c r="AQ466" s="10"/>
      <c r="AR466" s="16"/>
      <c r="AS466" s="16"/>
      <c r="AT466" s="16"/>
      <c r="AU466" s="16"/>
    </row>
    <row r="467" spans="1:47" ht="15.75" customHeight="1">
      <c r="A467">
        <v>453</v>
      </c>
      <c r="C467" s="39" t="s">
        <v>504</v>
      </c>
      <c r="D467"/>
      <c r="E467" s="81">
        <v>1</v>
      </c>
      <c r="F467" s="51" t="s">
        <v>47</v>
      </c>
      <c r="G467" s="189">
        <v>1</v>
      </c>
      <c r="I467" s="187">
        <v>0.5</v>
      </c>
      <c r="N467" s="189">
        <v>1</v>
      </c>
      <c r="U467" s="189">
        <v>1</v>
      </c>
      <c r="AB467" s="189">
        <v>1</v>
      </c>
      <c r="AI467" s="189">
        <v>0.5</v>
      </c>
      <c r="AN467" s="10"/>
      <c r="AO467" s="10"/>
      <c r="AP467" s="10"/>
      <c r="AQ467" s="10"/>
      <c r="AR467" s="16"/>
      <c r="AS467" s="16"/>
      <c r="AT467" s="16"/>
      <c r="AU467" s="16"/>
    </row>
    <row r="468" spans="1:47" ht="15.75" customHeight="1">
      <c r="A468">
        <v>454</v>
      </c>
      <c r="C468" s="39" t="s">
        <v>505</v>
      </c>
      <c r="D468">
        <v>2</v>
      </c>
      <c r="E468" s="81">
        <v>1</v>
      </c>
      <c r="F468" s="51" t="s">
        <v>47</v>
      </c>
      <c r="G468" s="187">
        <v>0.5</v>
      </c>
      <c r="I468" s="187">
        <v>1</v>
      </c>
      <c r="L468" s="187">
        <v>0.5</v>
      </c>
      <c r="N468" s="187">
        <v>0.5</v>
      </c>
      <c r="P468" s="187">
        <v>0.5</v>
      </c>
      <c r="Q468" s="187">
        <v>0.5</v>
      </c>
      <c r="S468" s="187">
        <v>0.5</v>
      </c>
      <c r="U468" s="187">
        <v>0.5</v>
      </c>
      <c r="X468" s="187">
        <v>0.5</v>
      </c>
      <c r="Z468" s="187">
        <v>0.5</v>
      </c>
      <c r="AB468" s="187">
        <v>0.5</v>
      </c>
      <c r="AD468" s="187">
        <v>0.5</v>
      </c>
      <c r="AE468" s="187">
        <v>0.5</v>
      </c>
      <c r="AG468" s="187">
        <v>0.5</v>
      </c>
      <c r="AI468" s="187">
        <v>0.5</v>
      </c>
      <c r="AN468" s="10"/>
      <c r="AO468" s="10"/>
      <c r="AP468" s="10"/>
      <c r="AQ468" s="10"/>
      <c r="AR468" s="16"/>
      <c r="AS468" s="16"/>
      <c r="AT468" s="16"/>
      <c r="AU468" s="16"/>
    </row>
    <row r="469" spans="1:47" ht="15.75" customHeight="1">
      <c r="A469">
        <v>455</v>
      </c>
      <c r="C469" s="39" t="s">
        <v>506</v>
      </c>
      <c r="D469"/>
      <c r="E469" s="64">
        <v>1</v>
      </c>
      <c r="F469" s="51" t="s">
        <v>47</v>
      </c>
      <c r="G469" s="189">
        <v>0.5</v>
      </c>
      <c r="I469" s="187">
        <v>0.5</v>
      </c>
      <c r="L469" s="187">
        <v>0.5</v>
      </c>
      <c r="N469" s="187">
        <v>0.5</v>
      </c>
      <c r="P469" s="187">
        <v>0.5</v>
      </c>
      <c r="Q469" s="187">
        <v>0.5</v>
      </c>
      <c r="S469" s="187">
        <v>0.5</v>
      </c>
      <c r="U469" s="187">
        <v>0.5</v>
      </c>
      <c r="W469" s="187">
        <v>1</v>
      </c>
      <c r="X469" s="187">
        <v>1</v>
      </c>
      <c r="Z469" s="187">
        <v>0.5</v>
      </c>
      <c r="AB469" s="187">
        <v>0.5</v>
      </c>
      <c r="AD469" s="187">
        <v>0.5</v>
      </c>
      <c r="AE469" s="187">
        <v>0.5</v>
      </c>
      <c r="AG469" s="189">
        <v>0.5</v>
      </c>
      <c r="AI469" s="187">
        <v>0.5</v>
      </c>
      <c r="AN469" s="10"/>
      <c r="AO469" s="10"/>
      <c r="AP469" s="10"/>
      <c r="AQ469" s="10"/>
      <c r="AR469" s="16"/>
      <c r="AS469" s="16"/>
      <c r="AT469" s="16"/>
      <c r="AU469" s="16"/>
    </row>
    <row r="470" spans="1:47" ht="15.75" customHeight="1">
      <c r="A470">
        <v>456</v>
      </c>
      <c r="C470" s="39" t="s">
        <v>644</v>
      </c>
      <c r="D470">
        <v>2</v>
      </c>
      <c r="E470" s="81">
        <v>1</v>
      </c>
      <c r="F470" s="51" t="s">
        <v>47</v>
      </c>
      <c r="G470" s="189">
        <v>0.5</v>
      </c>
      <c r="I470" s="187">
        <v>1</v>
      </c>
      <c r="L470" s="187">
        <v>1</v>
      </c>
      <c r="N470" s="187">
        <v>0.5</v>
      </c>
      <c r="P470" s="187">
        <v>1</v>
      </c>
      <c r="Q470" s="187">
        <v>0.5</v>
      </c>
      <c r="S470" s="187">
        <v>0.5</v>
      </c>
      <c r="U470" s="189">
        <v>1</v>
      </c>
      <c r="W470" s="187">
        <v>1</v>
      </c>
      <c r="X470" s="187">
        <v>1</v>
      </c>
      <c r="Z470" s="187">
        <v>1</v>
      </c>
      <c r="AB470" s="189">
        <v>1</v>
      </c>
      <c r="AE470" s="187">
        <v>0.5</v>
      </c>
      <c r="AG470" s="187">
        <v>1</v>
      </c>
      <c r="AI470" s="187">
        <v>1</v>
      </c>
      <c r="AN470" s="10"/>
      <c r="AO470" s="10"/>
      <c r="AP470" s="10"/>
      <c r="AQ470" s="10"/>
      <c r="AR470" s="16"/>
      <c r="AS470" s="16"/>
      <c r="AT470" s="16"/>
      <c r="AU470" s="16"/>
    </row>
    <row r="471" spans="1:47" ht="15.75" customHeight="1">
      <c r="A471">
        <v>457</v>
      </c>
      <c r="C471" s="39" t="s">
        <v>507</v>
      </c>
      <c r="D471"/>
      <c r="E471" s="81">
        <v>1</v>
      </c>
      <c r="F471" s="51" t="s">
        <v>47</v>
      </c>
      <c r="G471" s="189">
        <v>1</v>
      </c>
      <c r="L471" s="187">
        <v>0.5</v>
      </c>
      <c r="N471" s="189">
        <v>1</v>
      </c>
      <c r="U471" s="187">
        <v>0.5</v>
      </c>
      <c r="W471" s="187">
        <v>0.5</v>
      </c>
      <c r="AI471" s="187">
        <v>1</v>
      </c>
      <c r="AN471" s="10"/>
      <c r="AO471" s="10"/>
      <c r="AP471" s="10"/>
      <c r="AQ471" s="10"/>
      <c r="AR471" s="16"/>
      <c r="AS471" s="16"/>
      <c r="AT471" s="16"/>
      <c r="AU471" s="16"/>
    </row>
    <row r="472" spans="1:47" ht="15.75" customHeight="1">
      <c r="A472">
        <v>458</v>
      </c>
      <c r="C472" s="39" t="s">
        <v>508</v>
      </c>
      <c r="D472"/>
      <c r="E472" s="81">
        <v>1</v>
      </c>
      <c r="F472" s="51" t="s">
        <v>47</v>
      </c>
      <c r="G472" s="187">
        <v>1</v>
      </c>
      <c r="N472" s="187">
        <v>0.5</v>
      </c>
      <c r="U472" s="189">
        <v>1</v>
      </c>
      <c r="AI472" s="187">
        <v>1</v>
      </c>
      <c r="AN472" s="10"/>
      <c r="AO472" s="10"/>
      <c r="AP472" s="10"/>
      <c r="AQ472" s="10"/>
      <c r="AR472" s="16"/>
      <c r="AS472" s="16"/>
      <c r="AT472" s="16"/>
      <c r="AU472" s="16"/>
    </row>
    <row r="473" spans="1:47" ht="15.75" customHeight="1">
      <c r="A473">
        <v>459</v>
      </c>
      <c r="C473" s="39" t="s">
        <v>169</v>
      </c>
      <c r="D473"/>
      <c r="E473" s="81">
        <v>1</v>
      </c>
      <c r="F473" s="51" t="s">
        <v>47</v>
      </c>
      <c r="G473" s="187">
        <v>0.5</v>
      </c>
      <c r="L473" s="189">
        <v>1</v>
      </c>
      <c r="N473" s="189">
        <v>0.5</v>
      </c>
      <c r="U473" s="187">
        <v>1</v>
      </c>
      <c r="AB473" s="189">
        <v>1</v>
      </c>
      <c r="AG473" s="189">
        <v>1</v>
      </c>
      <c r="AI473" s="187">
        <v>0.5</v>
      </c>
      <c r="AN473" s="10"/>
      <c r="AO473" s="10"/>
      <c r="AP473" s="10"/>
      <c r="AQ473" s="10"/>
      <c r="AR473" s="16"/>
      <c r="AS473" s="16"/>
      <c r="AT473" s="16"/>
      <c r="AU473" s="16"/>
    </row>
    <row r="474" spans="1:47" ht="15.75" customHeight="1">
      <c r="A474">
        <v>460</v>
      </c>
      <c r="C474" s="39" t="s">
        <v>509</v>
      </c>
      <c r="D474"/>
      <c r="E474" s="81">
        <v>1</v>
      </c>
      <c r="F474" s="51" t="s">
        <v>47</v>
      </c>
      <c r="G474" s="187">
        <v>0.5</v>
      </c>
      <c r="N474" s="187">
        <v>1</v>
      </c>
      <c r="U474" s="187">
        <v>0.5</v>
      </c>
      <c r="AB474" s="189">
        <v>1</v>
      </c>
      <c r="AD474" s="187">
        <v>0.5</v>
      </c>
      <c r="AI474" s="187">
        <v>0.5</v>
      </c>
      <c r="AN474" s="10"/>
      <c r="AO474" s="10"/>
      <c r="AP474" s="10"/>
      <c r="AQ474" s="10"/>
      <c r="AR474" s="16"/>
      <c r="AS474" s="16"/>
      <c r="AT474" s="16"/>
      <c r="AU474" s="16"/>
    </row>
    <row r="475" spans="1:47" ht="15.75" customHeight="1">
      <c r="A475">
        <v>461</v>
      </c>
      <c r="C475" s="39" t="s">
        <v>510</v>
      </c>
      <c r="D475"/>
      <c r="E475" s="81">
        <v>1</v>
      </c>
      <c r="F475" s="51" t="s">
        <v>47</v>
      </c>
      <c r="G475" s="189">
        <v>1</v>
      </c>
      <c r="I475" s="187">
        <v>0.5</v>
      </c>
      <c r="N475" s="187">
        <v>1</v>
      </c>
      <c r="U475" s="187">
        <v>1</v>
      </c>
      <c r="AB475" s="189">
        <v>1</v>
      </c>
      <c r="AI475" s="189">
        <v>0.5</v>
      </c>
      <c r="AN475" s="10"/>
      <c r="AO475" s="10"/>
      <c r="AP475" s="10"/>
      <c r="AQ475" s="10"/>
      <c r="AR475" s="16"/>
      <c r="AS475" s="16"/>
      <c r="AT475" s="16"/>
      <c r="AU475" s="16"/>
    </row>
    <row r="476" spans="1:47" ht="15.75" customHeight="1">
      <c r="A476">
        <v>462</v>
      </c>
      <c r="C476" s="39" t="s">
        <v>511</v>
      </c>
      <c r="D476"/>
      <c r="E476" s="81">
        <v>1</v>
      </c>
      <c r="F476" s="45"/>
      <c r="G476" s="187">
        <v>0.5</v>
      </c>
      <c r="N476" s="187">
        <v>0.5</v>
      </c>
      <c r="U476" s="187">
        <v>0.5</v>
      </c>
      <c r="AB476" s="189">
        <v>1</v>
      </c>
      <c r="AI476" s="187">
        <v>1</v>
      </c>
      <c r="AN476" s="10"/>
      <c r="AO476" s="10"/>
      <c r="AP476" s="10"/>
      <c r="AQ476" s="10"/>
      <c r="AR476" s="16"/>
      <c r="AS476" s="16"/>
      <c r="AT476" s="16"/>
      <c r="AU476" s="16"/>
    </row>
    <row r="477" spans="1:47" ht="15.75" customHeight="1">
      <c r="A477">
        <v>463</v>
      </c>
      <c r="C477" s="39" t="s">
        <v>512</v>
      </c>
      <c r="D477"/>
      <c r="E477" s="81">
        <v>1</v>
      </c>
      <c r="F477" s="51" t="s">
        <v>47</v>
      </c>
      <c r="G477" s="187">
        <v>1</v>
      </c>
      <c r="I477" s="187">
        <v>1</v>
      </c>
      <c r="L477" s="187">
        <v>1</v>
      </c>
      <c r="N477" s="187">
        <v>0.5</v>
      </c>
      <c r="P477" s="187">
        <v>0.5</v>
      </c>
      <c r="Q477" s="187">
        <v>0.5</v>
      </c>
      <c r="S477" s="187">
        <v>1</v>
      </c>
      <c r="U477" s="187">
        <v>0.5</v>
      </c>
      <c r="W477" s="187">
        <v>0.5</v>
      </c>
      <c r="X477" s="187">
        <v>0.5</v>
      </c>
      <c r="Z477" s="187">
        <v>1</v>
      </c>
      <c r="AB477" s="187">
        <v>0.5</v>
      </c>
      <c r="AD477" s="187">
        <v>0.5</v>
      </c>
      <c r="AE477" s="187">
        <v>1</v>
      </c>
      <c r="AG477" s="187">
        <v>1</v>
      </c>
      <c r="AI477" s="187">
        <v>0.5</v>
      </c>
      <c r="AN477" s="10"/>
      <c r="AO477" s="10"/>
      <c r="AP477" s="10"/>
      <c r="AQ477" s="10"/>
      <c r="AR477" s="16"/>
      <c r="AS477" s="16"/>
      <c r="AT477" s="16"/>
      <c r="AU477" s="16"/>
    </row>
    <row r="478" spans="1:47" ht="15.75" customHeight="1">
      <c r="A478">
        <v>464</v>
      </c>
      <c r="C478" s="39" t="s">
        <v>188</v>
      </c>
      <c r="D478"/>
      <c r="E478" s="81">
        <v>1</v>
      </c>
      <c r="F478" s="45" t="s">
        <v>45</v>
      </c>
      <c r="G478" s="189">
        <v>0.5</v>
      </c>
      <c r="N478" s="187">
        <v>1</v>
      </c>
      <c r="U478" s="187">
        <v>0.5</v>
      </c>
      <c r="AB478" s="187">
        <v>1</v>
      </c>
      <c r="AI478" s="187">
        <v>1</v>
      </c>
      <c r="AN478" s="10"/>
      <c r="AO478" s="10"/>
      <c r="AP478" s="10"/>
      <c r="AQ478" s="10"/>
      <c r="AR478" s="16"/>
      <c r="AS478" s="16"/>
      <c r="AT478" s="16"/>
      <c r="AU478" s="16"/>
    </row>
    <row r="479" spans="1:47" ht="15.75" customHeight="1">
      <c r="A479">
        <v>465</v>
      </c>
      <c r="C479" s="39" t="s">
        <v>513</v>
      </c>
      <c r="D479"/>
      <c r="E479" s="81">
        <v>1</v>
      </c>
      <c r="F479" s="51" t="s">
        <v>47</v>
      </c>
      <c r="G479" s="187">
        <v>0.5</v>
      </c>
      <c r="L479" s="187">
        <v>1</v>
      </c>
      <c r="N479" s="189">
        <v>0.5</v>
      </c>
      <c r="S479" s="187">
        <v>0.5</v>
      </c>
      <c r="U479" s="189">
        <v>1</v>
      </c>
      <c r="W479" s="187">
        <v>1</v>
      </c>
      <c r="X479" s="187">
        <v>1</v>
      </c>
      <c r="Z479" s="187">
        <v>0.5</v>
      </c>
      <c r="AB479" s="189">
        <v>0.5</v>
      </c>
      <c r="AD479" s="187">
        <v>0</v>
      </c>
      <c r="AE479" s="187">
        <v>1</v>
      </c>
      <c r="AG479" s="187">
        <v>0.5</v>
      </c>
      <c r="AI479" s="187">
        <v>0.5</v>
      </c>
      <c r="AN479" s="10"/>
      <c r="AO479" s="10"/>
      <c r="AP479" s="10"/>
      <c r="AQ479" s="10"/>
      <c r="AR479" s="16"/>
      <c r="AS479" s="16"/>
      <c r="AT479" s="16"/>
      <c r="AU479" s="16"/>
    </row>
    <row r="480" spans="1:47" ht="15.75" customHeight="1">
      <c r="A480">
        <v>466</v>
      </c>
      <c r="C480" s="57" t="s">
        <v>514</v>
      </c>
      <c r="D480"/>
      <c r="E480" s="81">
        <v>1</v>
      </c>
      <c r="F480" s="51" t="s">
        <v>47</v>
      </c>
      <c r="G480" s="187">
        <v>0.5</v>
      </c>
      <c r="L480" s="187">
        <v>1</v>
      </c>
      <c r="N480" s="187">
        <v>0.5</v>
      </c>
      <c r="U480" s="187">
        <v>0.5</v>
      </c>
      <c r="AB480" s="187">
        <v>0.5</v>
      </c>
      <c r="AG480" s="187">
        <v>0.5</v>
      </c>
      <c r="AI480" s="187">
        <v>0.5</v>
      </c>
      <c r="AN480" s="10"/>
      <c r="AO480" s="10"/>
      <c r="AP480" s="10"/>
      <c r="AQ480" s="10"/>
      <c r="AR480" s="16"/>
      <c r="AS480" s="16"/>
      <c r="AT480" s="16"/>
      <c r="AU480" s="16"/>
    </row>
    <row r="481" spans="1:47" ht="15.75" customHeight="1">
      <c r="A481">
        <v>467</v>
      </c>
      <c r="C481" s="57" t="s">
        <v>515</v>
      </c>
      <c r="D481"/>
      <c r="E481" s="81">
        <v>1</v>
      </c>
      <c r="F481" s="51" t="s">
        <v>47</v>
      </c>
      <c r="G481" s="187">
        <v>0.5</v>
      </c>
      <c r="N481" s="187">
        <v>1</v>
      </c>
      <c r="U481" s="187">
        <v>0.5</v>
      </c>
      <c r="AB481" s="187">
        <v>1</v>
      </c>
      <c r="AI481" s="189">
        <v>0.5</v>
      </c>
      <c r="AN481" s="10"/>
      <c r="AO481" s="10"/>
      <c r="AP481" s="10"/>
      <c r="AQ481" s="10"/>
      <c r="AR481" s="16"/>
      <c r="AS481" s="16"/>
      <c r="AT481" s="16"/>
      <c r="AU481" s="16"/>
    </row>
    <row r="482" spans="3:47" ht="15.75" customHeight="1">
      <c r="C482" s="57" t="s">
        <v>549</v>
      </c>
      <c r="D482"/>
      <c r="E482" s="81">
        <v>1</v>
      </c>
      <c r="F482" s="51" t="s">
        <v>255</v>
      </c>
      <c r="G482" s="187">
        <v>0.5</v>
      </c>
      <c r="I482" s="187">
        <v>0.5</v>
      </c>
      <c r="L482" s="187">
        <v>0.5</v>
      </c>
      <c r="N482" s="187">
        <v>0.5</v>
      </c>
      <c r="P482" s="187">
        <v>0.5</v>
      </c>
      <c r="Q482" s="187">
        <v>0.5</v>
      </c>
      <c r="S482" s="187">
        <v>1</v>
      </c>
      <c r="U482" s="187">
        <v>0.5</v>
      </c>
      <c r="W482" s="187">
        <v>0</v>
      </c>
      <c r="X482" s="187">
        <v>1</v>
      </c>
      <c r="Z482" s="187">
        <v>0.5</v>
      </c>
      <c r="AB482" s="187">
        <v>0.5</v>
      </c>
      <c r="AD482" s="187">
        <v>0</v>
      </c>
      <c r="AE482" s="187">
        <v>1</v>
      </c>
      <c r="AG482" s="187">
        <v>0.5</v>
      </c>
      <c r="AI482" s="187">
        <v>1</v>
      </c>
      <c r="AN482" s="10"/>
      <c r="AO482" s="10"/>
      <c r="AP482" s="10"/>
      <c r="AQ482" s="10"/>
      <c r="AR482" s="16"/>
      <c r="AS482" s="16"/>
      <c r="AT482" s="16"/>
      <c r="AU482" s="16"/>
    </row>
    <row r="483" spans="3:47" ht="15.75" customHeight="1">
      <c r="C483" s="57" t="s">
        <v>550</v>
      </c>
      <c r="D483"/>
      <c r="E483" s="81">
        <v>1</v>
      </c>
      <c r="F483" s="51" t="s">
        <v>255</v>
      </c>
      <c r="G483" s="187">
        <v>0.5</v>
      </c>
      <c r="I483" s="187">
        <v>1</v>
      </c>
      <c r="L483" s="187">
        <v>1</v>
      </c>
      <c r="N483" s="187">
        <v>0.5</v>
      </c>
      <c r="P483" s="187">
        <v>1</v>
      </c>
      <c r="Q483" s="187">
        <v>0.5</v>
      </c>
      <c r="S483" s="187">
        <v>1</v>
      </c>
      <c r="U483" s="187">
        <v>0.5</v>
      </c>
      <c r="W483" s="187">
        <v>1</v>
      </c>
      <c r="X483" s="187">
        <v>1</v>
      </c>
      <c r="Z483" s="187">
        <v>1</v>
      </c>
      <c r="AB483" s="187">
        <v>0.5</v>
      </c>
      <c r="AD483" s="187">
        <v>1</v>
      </c>
      <c r="AE483" s="187">
        <v>1</v>
      </c>
      <c r="AG483" s="187">
        <v>0.5</v>
      </c>
      <c r="AI483" s="187">
        <v>0.5</v>
      </c>
      <c r="AN483" s="10"/>
      <c r="AO483" s="10"/>
      <c r="AP483" s="10"/>
      <c r="AQ483" s="10"/>
      <c r="AR483" s="16"/>
      <c r="AS483" s="16"/>
      <c r="AT483" s="16"/>
      <c r="AU483" s="16"/>
    </row>
    <row r="484" spans="3:47" ht="15.75" customHeight="1">
      <c r="C484" s="57" t="s">
        <v>551</v>
      </c>
      <c r="D484"/>
      <c r="E484" s="81">
        <v>1</v>
      </c>
      <c r="F484" s="51" t="s">
        <v>255</v>
      </c>
      <c r="G484" s="189">
        <v>0.5</v>
      </c>
      <c r="I484" s="187">
        <v>1</v>
      </c>
      <c r="L484" s="189">
        <v>1</v>
      </c>
      <c r="N484" s="187">
        <v>1</v>
      </c>
      <c r="P484" s="187">
        <v>1</v>
      </c>
      <c r="Q484" s="187">
        <v>0.5</v>
      </c>
      <c r="S484" s="187">
        <v>1</v>
      </c>
      <c r="U484" s="187">
        <v>1</v>
      </c>
      <c r="W484" s="187">
        <v>1</v>
      </c>
      <c r="X484" s="187">
        <v>0.5</v>
      </c>
      <c r="Z484" s="187">
        <v>1</v>
      </c>
      <c r="AB484" s="187">
        <v>1</v>
      </c>
      <c r="AD484" s="187">
        <v>1</v>
      </c>
      <c r="AE484" s="187">
        <v>0.5</v>
      </c>
      <c r="AG484" s="187">
        <v>1</v>
      </c>
      <c r="AI484" s="189">
        <v>0.5</v>
      </c>
      <c r="AN484" s="10"/>
      <c r="AO484" s="10"/>
      <c r="AP484" s="10"/>
      <c r="AQ484" s="10"/>
      <c r="AR484" s="16"/>
      <c r="AS484" s="16"/>
      <c r="AT484" s="16"/>
      <c r="AU484" s="16"/>
    </row>
    <row r="485" spans="3:47" ht="15.75" customHeight="1">
      <c r="C485" s="57" t="s">
        <v>552</v>
      </c>
      <c r="D485"/>
      <c r="E485" s="81">
        <v>1</v>
      </c>
      <c r="F485" s="51" t="s">
        <v>255</v>
      </c>
      <c r="G485" s="187">
        <v>1</v>
      </c>
      <c r="I485" s="187">
        <v>0.5</v>
      </c>
      <c r="L485" s="187">
        <v>0.5</v>
      </c>
      <c r="N485" s="187">
        <v>0.5</v>
      </c>
      <c r="Q485" s="187">
        <v>0.5</v>
      </c>
      <c r="S485" s="187">
        <v>0.5</v>
      </c>
      <c r="U485" s="187">
        <v>0.5</v>
      </c>
      <c r="W485" s="187">
        <v>0.5</v>
      </c>
      <c r="X485" s="187">
        <v>1</v>
      </c>
      <c r="Z485" s="187">
        <v>0.5</v>
      </c>
      <c r="AB485" s="187">
        <v>0.5</v>
      </c>
      <c r="AD485" s="187">
        <v>1</v>
      </c>
      <c r="AE485" s="187">
        <v>1</v>
      </c>
      <c r="AG485" s="189">
        <v>1</v>
      </c>
      <c r="AI485" s="187">
        <v>0.5</v>
      </c>
      <c r="AN485" s="10"/>
      <c r="AO485" s="10"/>
      <c r="AP485" s="10"/>
      <c r="AQ485" s="10"/>
      <c r="AR485" s="16"/>
      <c r="AS485" s="16"/>
      <c r="AT485" s="16"/>
      <c r="AU485" s="16"/>
    </row>
    <row r="486" spans="3:47" ht="15.75" customHeight="1">
      <c r="C486" s="57" t="s">
        <v>553</v>
      </c>
      <c r="D486"/>
      <c r="E486" s="81">
        <v>1</v>
      </c>
      <c r="F486" s="51" t="s">
        <v>255</v>
      </c>
      <c r="G486" s="187">
        <v>0.5</v>
      </c>
      <c r="I486" s="187">
        <v>1</v>
      </c>
      <c r="L486" s="187">
        <v>1</v>
      </c>
      <c r="N486" s="187">
        <v>0.5</v>
      </c>
      <c r="P486" s="187">
        <v>1</v>
      </c>
      <c r="Q486" s="187">
        <v>0.5</v>
      </c>
      <c r="S486" s="187">
        <v>1</v>
      </c>
      <c r="U486" s="187">
        <v>0.5</v>
      </c>
      <c r="W486" s="187">
        <v>1</v>
      </c>
      <c r="X486" s="187">
        <v>0.5</v>
      </c>
      <c r="Z486" s="187">
        <v>0.5</v>
      </c>
      <c r="AB486" s="189">
        <v>0.5</v>
      </c>
      <c r="AD486" s="187">
        <v>0.5</v>
      </c>
      <c r="AE486" s="187">
        <v>1</v>
      </c>
      <c r="AG486" s="187">
        <v>0.5</v>
      </c>
      <c r="AI486" s="187">
        <v>0.5</v>
      </c>
      <c r="AN486" s="10"/>
      <c r="AO486" s="10"/>
      <c r="AP486" s="10"/>
      <c r="AQ486" s="10"/>
      <c r="AR486" s="16"/>
      <c r="AS486" s="16"/>
      <c r="AT486" s="16"/>
      <c r="AU486" s="16"/>
    </row>
    <row r="487" spans="3:47" ht="15.75" customHeight="1">
      <c r="C487" s="57" t="s">
        <v>554</v>
      </c>
      <c r="D487"/>
      <c r="E487" s="81">
        <v>1</v>
      </c>
      <c r="F487" s="51" t="s">
        <v>255</v>
      </c>
      <c r="G487" s="187">
        <v>0.5</v>
      </c>
      <c r="I487" s="187">
        <v>0.5</v>
      </c>
      <c r="L487" s="187">
        <v>0.5</v>
      </c>
      <c r="N487" s="187">
        <v>0.5</v>
      </c>
      <c r="P487" s="187">
        <v>1</v>
      </c>
      <c r="Q487" s="187">
        <v>0.5</v>
      </c>
      <c r="S487" s="187">
        <v>0.5</v>
      </c>
      <c r="U487" s="187">
        <v>0.5</v>
      </c>
      <c r="W487" s="187">
        <v>1</v>
      </c>
      <c r="X487" s="187">
        <v>0.5</v>
      </c>
      <c r="Z487" s="187">
        <v>0.5</v>
      </c>
      <c r="AB487" s="187">
        <v>1</v>
      </c>
      <c r="AD487" s="187">
        <v>1</v>
      </c>
      <c r="AE487" s="187">
        <v>0.5</v>
      </c>
      <c r="AG487" s="187">
        <v>0.5</v>
      </c>
      <c r="AI487" s="187">
        <v>0.5</v>
      </c>
      <c r="AN487" s="10"/>
      <c r="AO487" s="10"/>
      <c r="AP487" s="10"/>
      <c r="AQ487" s="10"/>
      <c r="AR487" s="16"/>
      <c r="AS487" s="16"/>
      <c r="AT487" s="16"/>
      <c r="AU487" s="16"/>
    </row>
    <row r="488" spans="3:47" ht="15.75" customHeight="1">
      <c r="C488" s="57" t="s">
        <v>310</v>
      </c>
      <c r="D488"/>
      <c r="E488" s="81">
        <v>1</v>
      </c>
      <c r="F488" s="51" t="s">
        <v>255</v>
      </c>
      <c r="G488" s="187">
        <v>1</v>
      </c>
      <c r="L488" s="189">
        <v>1</v>
      </c>
      <c r="N488" s="187">
        <v>0.5</v>
      </c>
      <c r="P488" s="187">
        <v>0.5</v>
      </c>
      <c r="Q488" s="187">
        <v>0.5</v>
      </c>
      <c r="S488" s="187">
        <v>0.5</v>
      </c>
      <c r="U488" s="189">
        <v>1</v>
      </c>
      <c r="W488" s="187">
        <v>1</v>
      </c>
      <c r="X488" s="187">
        <v>0.5</v>
      </c>
      <c r="Z488" s="187">
        <v>1</v>
      </c>
      <c r="AB488" s="187">
        <v>0.5</v>
      </c>
      <c r="AD488" s="187">
        <v>1</v>
      </c>
      <c r="AE488" s="187">
        <v>1</v>
      </c>
      <c r="AG488" s="189">
        <v>1</v>
      </c>
      <c r="AI488" s="187">
        <v>0.5</v>
      </c>
      <c r="AN488" s="10"/>
      <c r="AO488" s="10"/>
      <c r="AP488" s="10"/>
      <c r="AQ488" s="10"/>
      <c r="AR488" s="16"/>
      <c r="AS488" s="16"/>
      <c r="AT488" s="16"/>
      <c r="AU488" s="16"/>
    </row>
    <row r="489" spans="3:47" ht="15.75" customHeight="1">
      <c r="C489" s="57" t="s">
        <v>555</v>
      </c>
      <c r="D489"/>
      <c r="E489" s="81">
        <v>1</v>
      </c>
      <c r="F489" s="51" t="s">
        <v>255</v>
      </c>
      <c r="G489" s="187">
        <v>0.5</v>
      </c>
      <c r="L489" s="187">
        <v>1</v>
      </c>
      <c r="N489" s="187">
        <v>0.5</v>
      </c>
      <c r="P489" s="187">
        <v>1</v>
      </c>
      <c r="Q489" s="187">
        <v>0.5</v>
      </c>
      <c r="S489" s="187">
        <v>0.5</v>
      </c>
      <c r="U489" s="187">
        <v>0.5</v>
      </c>
      <c r="W489" s="187">
        <v>1</v>
      </c>
      <c r="X489" s="187">
        <v>0.5</v>
      </c>
      <c r="Z489" s="187">
        <v>0.5</v>
      </c>
      <c r="AB489" s="187">
        <v>1</v>
      </c>
      <c r="AD489" s="187">
        <v>0.5</v>
      </c>
      <c r="AE489" s="187">
        <v>0.5</v>
      </c>
      <c r="AG489" s="189">
        <v>1</v>
      </c>
      <c r="AI489" s="187">
        <v>0.5</v>
      </c>
      <c r="AN489" s="10"/>
      <c r="AO489" s="10"/>
      <c r="AP489" s="10"/>
      <c r="AQ489" s="10"/>
      <c r="AR489" s="16"/>
      <c r="AS489" s="16"/>
      <c r="AT489" s="16"/>
      <c r="AU489" s="16"/>
    </row>
    <row r="490" spans="3:47" ht="15.75" customHeight="1">
      <c r="C490" s="57" t="s">
        <v>556</v>
      </c>
      <c r="D490"/>
      <c r="E490" s="81">
        <v>1</v>
      </c>
      <c r="F490" s="51" t="s">
        <v>255</v>
      </c>
      <c r="G490" s="187">
        <v>0.5</v>
      </c>
      <c r="L490" s="189">
        <v>0.5</v>
      </c>
      <c r="N490" s="187">
        <v>0.5</v>
      </c>
      <c r="P490" s="187">
        <v>1</v>
      </c>
      <c r="Q490" s="187">
        <v>0.5</v>
      </c>
      <c r="S490" s="187">
        <v>0.5</v>
      </c>
      <c r="U490" s="187">
        <v>0.5</v>
      </c>
      <c r="W490" s="187">
        <v>0.5</v>
      </c>
      <c r="X490" s="187">
        <v>0.5</v>
      </c>
      <c r="Z490" s="187">
        <v>0.5</v>
      </c>
      <c r="AB490" s="187">
        <v>0.5</v>
      </c>
      <c r="AD490" s="187">
        <v>0</v>
      </c>
      <c r="AE490" s="187">
        <v>1</v>
      </c>
      <c r="AG490" s="187">
        <v>0.5</v>
      </c>
      <c r="AI490" s="187">
        <v>0.5</v>
      </c>
      <c r="AN490" s="10"/>
      <c r="AO490" s="10"/>
      <c r="AP490" s="10"/>
      <c r="AQ490" s="10"/>
      <c r="AR490" s="16"/>
      <c r="AS490" s="16"/>
      <c r="AT490" s="16"/>
      <c r="AU490" s="16"/>
    </row>
    <row r="491" spans="3:47" ht="15.75" customHeight="1">
      <c r="C491" s="57" t="s">
        <v>559</v>
      </c>
      <c r="D491"/>
      <c r="E491" s="81">
        <v>1</v>
      </c>
      <c r="F491" s="51" t="s">
        <v>255</v>
      </c>
      <c r="G491" s="187">
        <v>0.5</v>
      </c>
      <c r="I491" s="187">
        <v>0.5</v>
      </c>
      <c r="L491" s="187">
        <v>0.5</v>
      </c>
      <c r="N491" s="187">
        <v>0.5</v>
      </c>
      <c r="P491" s="187">
        <v>1</v>
      </c>
      <c r="Q491" s="187">
        <v>0.5</v>
      </c>
      <c r="S491" s="187">
        <v>0.5</v>
      </c>
      <c r="U491" s="187">
        <v>0.5</v>
      </c>
      <c r="W491" s="187">
        <v>0.5</v>
      </c>
      <c r="X491" s="187">
        <v>1</v>
      </c>
      <c r="Z491" s="187">
        <v>0.5</v>
      </c>
      <c r="AB491" s="187">
        <v>0.5</v>
      </c>
      <c r="AE491" s="187">
        <v>1</v>
      </c>
      <c r="AG491" s="187">
        <v>0.5</v>
      </c>
      <c r="AI491" s="187">
        <v>0.5</v>
      </c>
      <c r="AN491" s="10"/>
      <c r="AO491" s="10"/>
      <c r="AP491" s="10"/>
      <c r="AQ491" s="10"/>
      <c r="AR491" s="16"/>
      <c r="AS491" s="16"/>
      <c r="AT491" s="16"/>
      <c r="AU491" s="16"/>
    </row>
    <row r="492" spans="3:47" ht="15.75" customHeight="1">
      <c r="C492" s="57" t="s">
        <v>560</v>
      </c>
      <c r="D492"/>
      <c r="E492" s="81">
        <v>1</v>
      </c>
      <c r="F492" s="51" t="s">
        <v>255</v>
      </c>
      <c r="G492" s="187">
        <v>1</v>
      </c>
      <c r="I492" s="187">
        <v>0.5</v>
      </c>
      <c r="L492" s="187">
        <v>0.5</v>
      </c>
      <c r="N492" s="187">
        <v>0.5</v>
      </c>
      <c r="P492" s="187">
        <v>0.5</v>
      </c>
      <c r="Q492" s="187">
        <v>0.5</v>
      </c>
      <c r="S492" s="187">
        <v>0.5</v>
      </c>
      <c r="U492" s="187">
        <v>0.5</v>
      </c>
      <c r="X492" s="187">
        <v>0.5</v>
      </c>
      <c r="Z492" s="187">
        <v>0.5</v>
      </c>
      <c r="AB492" s="187">
        <v>0.5</v>
      </c>
      <c r="AD492" s="187">
        <v>0.5</v>
      </c>
      <c r="AE492" s="187">
        <v>1</v>
      </c>
      <c r="AG492" s="187">
        <v>0.5</v>
      </c>
      <c r="AI492" s="187">
        <v>0.5</v>
      </c>
      <c r="AN492" s="10"/>
      <c r="AO492" s="10"/>
      <c r="AP492" s="10"/>
      <c r="AQ492" s="10"/>
      <c r="AR492" s="16"/>
      <c r="AS492" s="16"/>
      <c r="AT492" s="16"/>
      <c r="AU492" s="16"/>
    </row>
    <row r="493" spans="3:47" ht="15.75" customHeight="1">
      <c r="C493" s="57" t="s">
        <v>561</v>
      </c>
      <c r="D493"/>
      <c r="E493" s="81">
        <v>1</v>
      </c>
      <c r="F493" s="51" t="s">
        <v>255</v>
      </c>
      <c r="G493" s="189">
        <v>1</v>
      </c>
      <c r="I493" s="187">
        <v>1</v>
      </c>
      <c r="L493" s="187">
        <v>1</v>
      </c>
      <c r="N493" s="187">
        <v>0.5</v>
      </c>
      <c r="P493" s="187">
        <v>1</v>
      </c>
      <c r="Q493" s="187">
        <v>0.5</v>
      </c>
      <c r="U493" s="187">
        <v>1</v>
      </c>
      <c r="W493" s="187">
        <v>1</v>
      </c>
      <c r="X493" s="187">
        <v>0.5</v>
      </c>
      <c r="Z493" s="187">
        <v>1</v>
      </c>
      <c r="AB493" s="187">
        <v>0.5</v>
      </c>
      <c r="AD493" s="187">
        <v>1</v>
      </c>
      <c r="AE493" s="187">
        <v>0.5</v>
      </c>
      <c r="AG493" s="187">
        <v>1</v>
      </c>
      <c r="AI493" s="187">
        <v>1</v>
      </c>
      <c r="AN493" s="10"/>
      <c r="AO493" s="10"/>
      <c r="AP493" s="10"/>
      <c r="AQ493" s="10"/>
      <c r="AR493" s="16"/>
      <c r="AS493" s="16"/>
      <c r="AT493" s="16"/>
      <c r="AU493" s="16"/>
    </row>
    <row r="494" spans="3:47" ht="15.75" customHeight="1">
      <c r="C494" s="57" t="s">
        <v>645</v>
      </c>
      <c r="D494"/>
      <c r="E494" s="81">
        <v>1</v>
      </c>
      <c r="F494" s="51" t="s">
        <v>255</v>
      </c>
      <c r="G494" s="189">
        <v>0.5</v>
      </c>
      <c r="I494" s="187">
        <v>1</v>
      </c>
      <c r="L494" s="187">
        <v>0.5</v>
      </c>
      <c r="N494" s="187">
        <v>0.5</v>
      </c>
      <c r="P494" s="187">
        <v>0.5</v>
      </c>
      <c r="Q494" s="187">
        <v>0.5</v>
      </c>
      <c r="U494" s="187">
        <v>0.5</v>
      </c>
      <c r="W494" s="187">
        <v>1</v>
      </c>
      <c r="X494" s="187">
        <v>0.5</v>
      </c>
      <c r="Z494" s="187">
        <v>0.5</v>
      </c>
      <c r="AB494" s="187">
        <v>0.5</v>
      </c>
      <c r="AD494" s="187">
        <v>0.5</v>
      </c>
      <c r="AE494" s="187">
        <v>1</v>
      </c>
      <c r="AG494" s="187">
        <v>0.5</v>
      </c>
      <c r="AI494" s="187">
        <v>0.5</v>
      </c>
      <c r="AN494" s="10"/>
      <c r="AO494" s="10"/>
      <c r="AP494" s="10"/>
      <c r="AQ494" s="10"/>
      <c r="AR494" s="16"/>
      <c r="AS494" s="16"/>
      <c r="AT494" s="16"/>
      <c r="AU494" s="16"/>
    </row>
    <row r="495" spans="1:47" ht="15.75" customHeight="1">
      <c r="A495">
        <v>468</v>
      </c>
      <c r="C495" s="39" t="s">
        <v>165</v>
      </c>
      <c r="D495"/>
      <c r="E495" s="81">
        <v>1</v>
      </c>
      <c r="F495" s="83"/>
      <c r="AB495" s="187">
        <v>0.5</v>
      </c>
      <c r="AN495" s="10"/>
      <c r="AO495" s="10"/>
      <c r="AP495" s="10"/>
      <c r="AQ495" s="10"/>
      <c r="AR495" s="16"/>
      <c r="AS495" s="16"/>
      <c r="AT495" s="16"/>
      <c r="AU495" s="16"/>
    </row>
    <row r="496" spans="1:47" ht="15.75" customHeight="1">
      <c r="A496">
        <v>469</v>
      </c>
      <c r="C496" s="39" t="s">
        <v>166</v>
      </c>
      <c r="D496"/>
      <c r="E496" s="63">
        <v>1</v>
      </c>
      <c r="AB496" s="187">
        <v>0.5</v>
      </c>
      <c r="AN496" s="10"/>
      <c r="AO496" s="10"/>
      <c r="AP496" s="10"/>
      <c r="AQ496" s="10"/>
      <c r="AR496" s="16"/>
      <c r="AS496" s="16"/>
      <c r="AT496" s="16"/>
      <c r="AU496" s="16"/>
    </row>
    <row r="497" spans="1:47" ht="15.75">
      <c r="A497">
        <v>470</v>
      </c>
      <c r="C497" s="39" t="s">
        <v>41</v>
      </c>
      <c r="D497"/>
      <c r="E497" s="81">
        <v>1</v>
      </c>
      <c r="F497" s="83"/>
      <c r="AB497" s="187">
        <v>0.5</v>
      </c>
      <c r="AN497" s="10"/>
      <c r="AO497" s="10"/>
      <c r="AP497" s="10"/>
      <c r="AQ497" s="10"/>
      <c r="AR497" s="16"/>
      <c r="AS497" s="16"/>
      <c r="AT497" s="16"/>
      <c r="AU497" s="16"/>
    </row>
    <row r="498" spans="1:47" ht="15.75">
      <c r="A498">
        <v>471</v>
      </c>
      <c r="C498" s="39"/>
      <c r="D498" s="73"/>
      <c r="E498" s="81"/>
      <c r="F498" s="83"/>
      <c r="AN498" s="10"/>
      <c r="AO498" s="10"/>
      <c r="AP498" s="10"/>
      <c r="AQ498" s="10"/>
      <c r="AR498" s="16"/>
      <c r="AS498" s="16"/>
      <c r="AT498" s="16"/>
      <c r="AU498" s="16"/>
    </row>
    <row r="499" spans="1:89" ht="15.75">
      <c r="A499">
        <v>472</v>
      </c>
      <c r="C499" s="18"/>
      <c r="D499" s="7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10"/>
      <c r="AO499" s="10"/>
      <c r="AP499" s="10"/>
      <c r="AQ499" s="10"/>
      <c r="AR499" s="9"/>
      <c r="AS499" s="9"/>
      <c r="AT499" s="10"/>
      <c r="AU499" s="10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</row>
    <row r="500" spans="1:89" ht="18">
      <c r="A500">
        <v>473</v>
      </c>
      <c r="B500" s="56">
        <v>21</v>
      </c>
      <c r="C500" s="54" t="s">
        <v>22</v>
      </c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10"/>
      <c r="AO500" s="10"/>
      <c r="AP500" s="10"/>
      <c r="AQ500" s="10"/>
      <c r="AR500" s="9"/>
      <c r="AS500" s="9"/>
      <c r="AT500" s="10"/>
      <c r="AU500" s="10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</row>
    <row r="501" spans="1:89" ht="18">
      <c r="A501">
        <v>474</v>
      </c>
      <c r="C501" s="88">
        <f>'RESUM MENSUAL PAPER'!F21</f>
        <v>5253</v>
      </c>
      <c r="D501" s="67"/>
      <c r="E501" s="20"/>
      <c r="AN501" s="10"/>
      <c r="AO501" s="10"/>
      <c r="AP501" s="10"/>
      <c r="AQ501" s="10"/>
      <c r="AR501" s="9"/>
      <c r="AS501" s="9"/>
      <c r="AT501" s="10"/>
      <c r="AU501" s="10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</row>
    <row r="502" spans="1:89" ht="15.75">
      <c r="A502">
        <v>475</v>
      </c>
      <c r="C502" s="7" t="s">
        <v>8</v>
      </c>
      <c r="D502" s="66"/>
      <c r="E502" s="64" t="s">
        <v>1</v>
      </c>
      <c r="F502" s="51"/>
      <c r="G502">
        <f aca="true" t="shared" si="13" ref="G502:AL502">G7</f>
        <v>1</v>
      </c>
      <c r="H502">
        <f t="shared" si="13"/>
        <v>2</v>
      </c>
      <c r="I502">
        <f t="shared" si="13"/>
        <v>3</v>
      </c>
      <c r="J502">
        <f t="shared" si="13"/>
        <v>4</v>
      </c>
      <c r="K502">
        <f t="shared" si="13"/>
        <v>5</v>
      </c>
      <c r="L502">
        <f t="shared" si="13"/>
        <v>6</v>
      </c>
      <c r="M502">
        <f t="shared" si="13"/>
        <v>7</v>
      </c>
      <c r="N502">
        <f t="shared" si="13"/>
        <v>8</v>
      </c>
      <c r="O502">
        <f t="shared" si="13"/>
        <v>9</v>
      </c>
      <c r="P502">
        <f t="shared" si="13"/>
        <v>10</v>
      </c>
      <c r="Q502">
        <f t="shared" si="13"/>
        <v>11</v>
      </c>
      <c r="R502">
        <f t="shared" si="13"/>
        <v>12</v>
      </c>
      <c r="S502">
        <f t="shared" si="13"/>
        <v>13</v>
      </c>
      <c r="T502">
        <f t="shared" si="13"/>
        <v>14</v>
      </c>
      <c r="U502">
        <f t="shared" si="13"/>
        <v>15</v>
      </c>
      <c r="V502">
        <f t="shared" si="13"/>
        <v>16</v>
      </c>
      <c r="W502">
        <f t="shared" si="13"/>
        <v>17</v>
      </c>
      <c r="X502">
        <f t="shared" si="13"/>
        <v>18</v>
      </c>
      <c r="Y502">
        <f t="shared" si="13"/>
        <v>19</v>
      </c>
      <c r="Z502">
        <f t="shared" si="13"/>
        <v>20</v>
      </c>
      <c r="AA502">
        <f t="shared" si="13"/>
        <v>21</v>
      </c>
      <c r="AB502">
        <f t="shared" si="13"/>
        <v>22</v>
      </c>
      <c r="AC502">
        <f t="shared" si="13"/>
        <v>23</v>
      </c>
      <c r="AD502">
        <f t="shared" si="13"/>
        <v>24</v>
      </c>
      <c r="AE502">
        <f t="shared" si="13"/>
        <v>25</v>
      </c>
      <c r="AF502">
        <f t="shared" si="13"/>
        <v>26</v>
      </c>
      <c r="AG502">
        <f t="shared" si="13"/>
        <v>27</v>
      </c>
      <c r="AH502">
        <f t="shared" si="13"/>
        <v>28</v>
      </c>
      <c r="AI502">
        <f t="shared" si="13"/>
        <v>29</v>
      </c>
      <c r="AJ502">
        <f t="shared" si="13"/>
        <v>30</v>
      </c>
      <c r="AK502">
        <f t="shared" si="13"/>
        <v>0</v>
      </c>
      <c r="AL502">
        <f t="shared" si="13"/>
        <v>0</v>
      </c>
      <c r="AM502">
        <f>AM7</f>
        <v>0</v>
      </c>
      <c r="AN502" s="10"/>
      <c r="AO502" s="10"/>
      <c r="AP502" s="10"/>
      <c r="AQ502" s="10"/>
      <c r="AR502" s="10"/>
      <c r="AS502" s="10"/>
      <c r="AT502" s="163"/>
      <c r="AU502" s="10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</row>
    <row r="503" spans="1:66" ht="15.75">
      <c r="A503">
        <v>476</v>
      </c>
      <c r="C503" s="39" t="s">
        <v>56</v>
      </c>
      <c r="D503"/>
      <c r="E503" s="20">
        <v>1</v>
      </c>
      <c r="F503" s="45" t="s">
        <v>45</v>
      </c>
      <c r="G503" s="187">
        <v>1</v>
      </c>
      <c r="N503" s="187">
        <v>1</v>
      </c>
      <c r="U503" s="187">
        <v>1</v>
      </c>
      <c r="AB503" s="187">
        <v>1</v>
      </c>
      <c r="AI503" s="187">
        <v>1</v>
      </c>
      <c r="AN503" s="10"/>
      <c r="AO503" s="10"/>
      <c r="AP503" s="10"/>
      <c r="AQ503" s="10"/>
      <c r="AR503" s="10"/>
      <c r="AS503" s="10"/>
      <c r="AT503" s="10"/>
      <c r="AU503" s="10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5.75">
      <c r="A504">
        <v>477</v>
      </c>
      <c r="C504" s="39" t="s">
        <v>626</v>
      </c>
      <c r="D504"/>
      <c r="E504" s="64">
        <v>1</v>
      </c>
      <c r="F504" s="45" t="s">
        <v>45</v>
      </c>
      <c r="G504" s="187">
        <v>0.5</v>
      </c>
      <c r="N504" s="187">
        <v>0.5</v>
      </c>
      <c r="U504" s="187">
        <v>1</v>
      </c>
      <c r="AB504" s="187">
        <v>1</v>
      </c>
      <c r="AI504" s="187">
        <v>0.5</v>
      </c>
      <c r="AN504" s="10"/>
      <c r="AO504" s="10"/>
      <c r="AP504" s="10"/>
      <c r="AQ504" s="10"/>
      <c r="AR504" s="10"/>
      <c r="AS504" s="10"/>
      <c r="AT504" s="10"/>
      <c r="AU504" s="10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5.75">
      <c r="A505">
        <v>478</v>
      </c>
      <c r="C505" s="39" t="s">
        <v>453</v>
      </c>
      <c r="D505">
        <v>0</v>
      </c>
      <c r="E505" s="64">
        <v>1</v>
      </c>
      <c r="F505" s="45" t="s">
        <v>45</v>
      </c>
      <c r="G505" s="187">
        <v>1</v>
      </c>
      <c r="N505" s="187">
        <v>1</v>
      </c>
      <c r="U505" s="187">
        <v>0.5</v>
      </c>
      <c r="AB505" s="187">
        <v>1</v>
      </c>
      <c r="AI505" s="187">
        <v>1</v>
      </c>
      <c r="AN505" s="10"/>
      <c r="AO505" s="10"/>
      <c r="AP505" s="10"/>
      <c r="AQ505" s="10"/>
      <c r="AR505" s="10"/>
      <c r="AS505" s="10"/>
      <c r="AT505" s="10"/>
      <c r="AU505" s="10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5.75">
      <c r="A506">
        <v>479</v>
      </c>
      <c r="C506" s="39" t="s">
        <v>55</v>
      </c>
      <c r="D506"/>
      <c r="E506" s="64">
        <v>1</v>
      </c>
      <c r="F506" s="45" t="s">
        <v>45</v>
      </c>
      <c r="G506" s="187">
        <v>1</v>
      </c>
      <c r="U506" s="187">
        <v>1</v>
      </c>
      <c r="AN506" s="10"/>
      <c r="AO506" s="10"/>
      <c r="AP506" s="10"/>
      <c r="AQ506" s="10"/>
      <c r="AR506" s="10"/>
      <c r="AS506" s="10"/>
      <c r="AT506" s="10"/>
      <c r="AU506" s="10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5.75">
      <c r="A507">
        <v>480</v>
      </c>
      <c r="C507" s="39" t="s">
        <v>627</v>
      </c>
      <c r="D507">
        <v>1</v>
      </c>
      <c r="E507" s="64">
        <v>1</v>
      </c>
      <c r="F507" s="51" t="s">
        <v>47</v>
      </c>
      <c r="G507" s="187">
        <v>0.5</v>
      </c>
      <c r="N507" s="187">
        <v>1</v>
      </c>
      <c r="U507" s="187">
        <v>1</v>
      </c>
      <c r="AB507" s="187">
        <v>1</v>
      </c>
      <c r="AI507" s="187">
        <v>1</v>
      </c>
      <c r="AN507" s="10"/>
      <c r="AO507" s="10"/>
      <c r="AP507" s="10"/>
      <c r="AQ507" s="10"/>
      <c r="AR507" s="10"/>
      <c r="AS507" s="10"/>
      <c r="AT507" s="10"/>
      <c r="AU507" s="10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5.75">
      <c r="A508">
        <v>481</v>
      </c>
      <c r="C508" s="39" t="s">
        <v>209</v>
      </c>
      <c r="D508">
        <v>1</v>
      </c>
      <c r="E508" s="64">
        <v>1</v>
      </c>
      <c r="F508" s="45" t="s">
        <v>45</v>
      </c>
      <c r="G508" s="187">
        <v>0.5</v>
      </c>
      <c r="N508" s="187">
        <v>0.5</v>
      </c>
      <c r="U508" s="187">
        <v>0.5</v>
      </c>
      <c r="AB508" s="187">
        <v>0.5</v>
      </c>
      <c r="AI508" s="187">
        <v>0.5</v>
      </c>
      <c r="AN508" s="10"/>
      <c r="AO508" s="10"/>
      <c r="AP508" s="10"/>
      <c r="AQ508" s="10"/>
      <c r="AR508" s="10"/>
      <c r="AS508" s="10"/>
      <c r="AT508" s="10"/>
      <c r="AU508" s="10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5.75">
      <c r="A509">
        <v>482</v>
      </c>
      <c r="C509" s="39" t="s">
        <v>454</v>
      </c>
      <c r="D509">
        <v>0</v>
      </c>
      <c r="E509" s="20">
        <v>1</v>
      </c>
      <c r="F509" s="45" t="s">
        <v>45</v>
      </c>
      <c r="G509" s="187">
        <v>1</v>
      </c>
      <c r="N509" s="187">
        <v>1</v>
      </c>
      <c r="U509" s="187">
        <v>1</v>
      </c>
      <c r="AB509" s="187">
        <v>1</v>
      </c>
      <c r="AI509" s="187">
        <v>1</v>
      </c>
      <c r="AN509" s="10"/>
      <c r="AO509" s="10"/>
      <c r="AP509" s="10"/>
      <c r="AQ509" s="10"/>
      <c r="AR509" s="10"/>
      <c r="AS509" s="10"/>
      <c r="AT509" s="10"/>
      <c r="AU509" s="10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5.75">
      <c r="A510">
        <v>483</v>
      </c>
      <c r="C510" s="39" t="s">
        <v>455</v>
      </c>
      <c r="D510"/>
      <c r="E510" s="64">
        <v>1</v>
      </c>
      <c r="F510" s="51" t="s">
        <v>47</v>
      </c>
      <c r="G510" s="187">
        <v>1</v>
      </c>
      <c r="N510" s="187">
        <v>1</v>
      </c>
      <c r="U510" s="187">
        <v>0.5</v>
      </c>
      <c r="AB510" s="187">
        <v>0.5</v>
      </c>
      <c r="AI510" s="187">
        <v>0.5</v>
      </c>
      <c r="AN510" s="10"/>
      <c r="AO510" s="10"/>
      <c r="AP510" s="10"/>
      <c r="AQ510" s="10"/>
      <c r="AR510" s="10"/>
      <c r="AS510" s="10"/>
      <c r="AT510" s="10"/>
      <c r="AU510" s="10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5.75">
      <c r="A511">
        <v>484</v>
      </c>
      <c r="C511" s="39" t="s">
        <v>456</v>
      </c>
      <c r="D511">
        <v>0</v>
      </c>
      <c r="E511" s="64">
        <v>1</v>
      </c>
      <c r="F511" s="45" t="s">
        <v>45</v>
      </c>
      <c r="G511" s="187">
        <v>1</v>
      </c>
      <c r="N511" s="187">
        <v>1</v>
      </c>
      <c r="U511" s="187">
        <v>0</v>
      </c>
      <c r="AB511" s="187">
        <v>1</v>
      </c>
      <c r="AI511" s="187">
        <v>0.5</v>
      </c>
      <c r="AN511" s="10"/>
      <c r="AO511" s="10"/>
      <c r="AP511" s="10"/>
      <c r="AQ511" s="10"/>
      <c r="AR511" s="10"/>
      <c r="AS511" s="10"/>
      <c r="AT511" s="10"/>
      <c r="AU511" s="10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5.75">
      <c r="A512">
        <v>485</v>
      </c>
      <c r="C512" s="39" t="s">
        <v>628</v>
      </c>
      <c r="D512"/>
      <c r="E512" s="64">
        <v>1</v>
      </c>
      <c r="F512" s="45" t="s">
        <v>45</v>
      </c>
      <c r="G512" s="187">
        <v>1</v>
      </c>
      <c r="AN512" s="10"/>
      <c r="AO512" s="10"/>
      <c r="AP512" s="10"/>
      <c r="AQ512" s="10"/>
      <c r="AR512" s="10"/>
      <c r="AS512" s="10"/>
      <c r="AT512" s="10"/>
      <c r="AU512" s="10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5.75">
      <c r="A513">
        <v>486</v>
      </c>
      <c r="C513" s="39" t="s">
        <v>629</v>
      </c>
      <c r="D513"/>
      <c r="E513" s="64">
        <v>1</v>
      </c>
      <c r="F513" s="51"/>
      <c r="G513" s="187">
        <v>1</v>
      </c>
      <c r="L513" s="187">
        <v>1</v>
      </c>
      <c r="Z513" s="187">
        <v>1</v>
      </c>
      <c r="AI513" s="187">
        <v>1</v>
      </c>
      <c r="AN513" s="10"/>
      <c r="AO513" s="10"/>
      <c r="AP513" s="10"/>
      <c r="AQ513" s="10"/>
      <c r="AR513" s="10"/>
      <c r="AS513" s="10"/>
      <c r="AT513" s="10"/>
      <c r="AU513" s="10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5.75">
      <c r="A514">
        <v>487</v>
      </c>
      <c r="C514" s="39" t="s">
        <v>630</v>
      </c>
      <c r="D514"/>
      <c r="E514" s="81">
        <v>1</v>
      </c>
      <c r="F514" s="83" t="s">
        <v>43</v>
      </c>
      <c r="G514" s="187">
        <v>1</v>
      </c>
      <c r="L514" s="187">
        <v>1</v>
      </c>
      <c r="Z514" s="187">
        <v>1</v>
      </c>
      <c r="AI514" s="187">
        <v>1</v>
      </c>
      <c r="AN514" s="10"/>
      <c r="AO514" s="10"/>
      <c r="AP514" s="10"/>
      <c r="AQ514" s="10"/>
      <c r="AR514" s="16"/>
      <c r="AS514" s="16"/>
      <c r="AT514" s="16"/>
      <c r="AU514" s="16"/>
      <c r="BI514" s="1"/>
      <c r="BJ514" s="1"/>
      <c r="BK514" s="1"/>
      <c r="BL514" s="1"/>
      <c r="BM514" s="1"/>
      <c r="BN514" s="1"/>
    </row>
    <row r="515" spans="1:66" ht="15.75">
      <c r="A515">
        <v>488</v>
      </c>
      <c r="C515" s="39" t="s">
        <v>631</v>
      </c>
      <c r="D515"/>
      <c r="E515" s="81">
        <v>1</v>
      </c>
      <c r="F515" s="83"/>
      <c r="G515" s="187">
        <v>1</v>
      </c>
      <c r="L515" s="187">
        <v>1</v>
      </c>
      <c r="Z515" s="187">
        <v>0.5</v>
      </c>
      <c r="AI515" s="187">
        <v>1</v>
      </c>
      <c r="AN515" s="10"/>
      <c r="AO515" s="10"/>
      <c r="AP515" s="10"/>
      <c r="AQ515" s="10"/>
      <c r="AR515" s="16"/>
      <c r="AS515" s="16"/>
      <c r="AT515" s="16"/>
      <c r="AU515" s="16"/>
      <c r="BI515" s="1"/>
      <c r="BJ515" s="1"/>
      <c r="BK515" s="1"/>
      <c r="BL515" s="1"/>
      <c r="BM515" s="1"/>
      <c r="BN515" s="1"/>
    </row>
    <row r="516" spans="1:66" ht="15.75">
      <c r="A516">
        <v>489</v>
      </c>
      <c r="C516" s="39" t="s">
        <v>632</v>
      </c>
      <c r="D516"/>
      <c r="E516" s="81">
        <v>1</v>
      </c>
      <c r="F516" s="83" t="s">
        <v>43</v>
      </c>
      <c r="G516" s="187">
        <v>1</v>
      </c>
      <c r="L516" s="187">
        <v>0.5</v>
      </c>
      <c r="Z516" s="187">
        <v>1</v>
      </c>
      <c r="AI516" s="187">
        <v>1</v>
      </c>
      <c r="AN516" s="10"/>
      <c r="AO516" s="10"/>
      <c r="AP516" s="10"/>
      <c r="AQ516" s="10"/>
      <c r="AR516" s="16"/>
      <c r="AS516" s="16"/>
      <c r="AT516" s="16"/>
      <c r="AU516" s="16"/>
      <c r="BI516" s="1"/>
      <c r="BJ516" s="1"/>
      <c r="BK516" s="1"/>
      <c r="BL516" s="1"/>
      <c r="BM516" s="1"/>
      <c r="BN516" s="1"/>
    </row>
    <row r="517" spans="1:66" ht="15.75">
      <c r="A517">
        <v>490</v>
      </c>
      <c r="C517" s="39" t="s">
        <v>139</v>
      </c>
      <c r="D517"/>
      <c r="E517" s="81">
        <v>1</v>
      </c>
      <c r="F517" s="83"/>
      <c r="L517" s="187">
        <v>0.5</v>
      </c>
      <c r="Z517" s="187">
        <v>1</v>
      </c>
      <c r="AI517" s="187">
        <v>1</v>
      </c>
      <c r="AN517" s="10"/>
      <c r="AO517" s="10"/>
      <c r="AP517" s="10"/>
      <c r="AQ517" s="10"/>
      <c r="AR517" s="16"/>
      <c r="AS517" s="16"/>
      <c r="AT517" s="16"/>
      <c r="AU517" s="16"/>
      <c r="BI517" s="1"/>
      <c r="BJ517" s="1"/>
      <c r="BK517" s="1"/>
      <c r="BL517" s="1"/>
      <c r="BM517" s="1"/>
      <c r="BN517" s="1"/>
    </row>
    <row r="518" spans="1:66" ht="15.75">
      <c r="A518">
        <v>492</v>
      </c>
      <c r="C518" s="17"/>
      <c r="D518" s="72"/>
      <c r="E518" s="81"/>
      <c r="F518" s="83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0"/>
      <c r="AO518" s="10"/>
      <c r="AP518" s="10"/>
      <c r="AQ518" s="10"/>
      <c r="AR518" s="16"/>
      <c r="AS518" s="16"/>
      <c r="AT518" s="16"/>
      <c r="AU518" s="16"/>
      <c r="BI518" s="1"/>
      <c r="BJ518" s="1"/>
      <c r="BK518" s="1"/>
      <c r="BL518" s="1"/>
      <c r="BM518" s="1"/>
      <c r="BN518" s="1"/>
    </row>
    <row r="519" spans="1:89" ht="15.75" customHeight="1">
      <c r="A519">
        <v>493</v>
      </c>
      <c r="C519" s="18"/>
      <c r="D519" s="76"/>
      <c r="E519" s="38" t="s">
        <v>1</v>
      </c>
      <c r="F519" s="50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0"/>
      <c r="AO519" s="10"/>
      <c r="AP519" s="10"/>
      <c r="AQ519" s="10"/>
      <c r="AR519" s="9"/>
      <c r="AS519" s="9"/>
      <c r="AT519" s="10"/>
      <c r="AU519" s="10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</row>
    <row r="520" spans="1:89" ht="18">
      <c r="A520">
        <v>494</v>
      </c>
      <c r="B520" s="56">
        <v>22</v>
      </c>
      <c r="C520" s="54" t="s">
        <v>23</v>
      </c>
      <c r="D520" s="67"/>
      <c r="E520" s="64" t="s">
        <v>1</v>
      </c>
      <c r="F520" s="51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10"/>
      <c r="AO520" s="10"/>
      <c r="AP520" s="10"/>
      <c r="AQ520" s="10"/>
      <c r="AR520" s="9"/>
      <c r="AS520" s="9"/>
      <c r="AT520" s="10"/>
      <c r="AU520" s="10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</row>
    <row r="521" spans="1:89" ht="18">
      <c r="A521">
        <v>495</v>
      </c>
      <c r="C521" s="88">
        <f>'RESUM MENSUAL PAPER'!F22</f>
        <v>4313</v>
      </c>
      <c r="D521" s="67"/>
      <c r="E521" s="64"/>
      <c r="F521" s="51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10"/>
      <c r="AO521" s="10"/>
      <c r="AP521" s="10"/>
      <c r="AQ521" s="10"/>
      <c r="AR521" s="9"/>
      <c r="AS521" s="9"/>
      <c r="AT521" s="10"/>
      <c r="AU521" s="10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</row>
    <row r="522" spans="1:89" ht="15.75">
      <c r="A522">
        <v>496</v>
      </c>
      <c r="C522" s="7" t="s">
        <v>8</v>
      </c>
      <c r="D522" s="66"/>
      <c r="E522" s="64" t="s">
        <v>1</v>
      </c>
      <c r="F522" s="51"/>
      <c r="G522" s="10">
        <f aca="true" t="shared" si="14" ref="G522:AL522">G7</f>
        <v>1</v>
      </c>
      <c r="H522" s="10">
        <f t="shared" si="14"/>
        <v>2</v>
      </c>
      <c r="I522" s="10">
        <f t="shared" si="14"/>
        <v>3</v>
      </c>
      <c r="J522" s="10">
        <f t="shared" si="14"/>
        <v>4</v>
      </c>
      <c r="K522" s="10">
        <f t="shared" si="14"/>
        <v>5</v>
      </c>
      <c r="L522" s="10">
        <f t="shared" si="14"/>
        <v>6</v>
      </c>
      <c r="M522" s="10">
        <f t="shared" si="14"/>
        <v>7</v>
      </c>
      <c r="N522" s="10">
        <f t="shared" si="14"/>
        <v>8</v>
      </c>
      <c r="O522" s="10">
        <f t="shared" si="14"/>
        <v>9</v>
      </c>
      <c r="P522" s="10">
        <f t="shared" si="14"/>
        <v>10</v>
      </c>
      <c r="Q522" s="10">
        <f t="shared" si="14"/>
        <v>11</v>
      </c>
      <c r="R522" s="10">
        <f t="shared" si="14"/>
        <v>12</v>
      </c>
      <c r="S522" s="10">
        <f t="shared" si="14"/>
        <v>13</v>
      </c>
      <c r="T522" s="10">
        <f t="shared" si="14"/>
        <v>14</v>
      </c>
      <c r="U522" s="10">
        <f t="shared" si="14"/>
        <v>15</v>
      </c>
      <c r="V522" s="10">
        <f t="shared" si="14"/>
        <v>16</v>
      </c>
      <c r="W522" s="10">
        <f t="shared" si="14"/>
        <v>17</v>
      </c>
      <c r="X522" s="10">
        <f t="shared" si="14"/>
        <v>18</v>
      </c>
      <c r="Y522" s="10">
        <f t="shared" si="14"/>
        <v>19</v>
      </c>
      <c r="Z522" s="10">
        <f t="shared" si="14"/>
        <v>20</v>
      </c>
      <c r="AA522" s="10">
        <f t="shared" si="14"/>
        <v>21</v>
      </c>
      <c r="AB522" s="10">
        <f t="shared" si="14"/>
        <v>22</v>
      </c>
      <c r="AC522" s="10">
        <f t="shared" si="14"/>
        <v>23</v>
      </c>
      <c r="AD522" s="10">
        <f t="shared" si="14"/>
        <v>24</v>
      </c>
      <c r="AE522" s="10">
        <f t="shared" si="14"/>
        <v>25</v>
      </c>
      <c r="AF522" s="10">
        <f t="shared" si="14"/>
        <v>26</v>
      </c>
      <c r="AG522" s="10">
        <f t="shared" si="14"/>
        <v>27</v>
      </c>
      <c r="AH522" s="10">
        <f t="shared" si="14"/>
        <v>28</v>
      </c>
      <c r="AI522" s="10">
        <f t="shared" si="14"/>
        <v>29</v>
      </c>
      <c r="AJ522" s="10">
        <f t="shared" si="14"/>
        <v>30</v>
      </c>
      <c r="AK522" s="10">
        <f t="shared" si="14"/>
        <v>0</v>
      </c>
      <c r="AL522" s="10">
        <f t="shared" si="14"/>
        <v>0</v>
      </c>
      <c r="AM522" s="10">
        <f>AM7</f>
        <v>0</v>
      </c>
      <c r="AN522" s="10"/>
      <c r="AO522" s="10"/>
      <c r="AP522" s="10"/>
      <c r="AQ522" s="10"/>
      <c r="AR522" s="10"/>
      <c r="AS522" s="10"/>
      <c r="AT522" s="163"/>
      <c r="AU522" s="10"/>
      <c r="AV522" s="1"/>
      <c r="AW522" s="8" t="s">
        <v>1</v>
      </c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</row>
    <row r="523" spans="1:66" ht="15.75">
      <c r="A523">
        <v>497</v>
      </c>
      <c r="C523" s="39" t="s">
        <v>85</v>
      </c>
      <c r="D523">
        <v>1</v>
      </c>
      <c r="E523" s="64">
        <v>1</v>
      </c>
      <c r="F523" s="45" t="s">
        <v>45</v>
      </c>
      <c r="G523" s="187">
        <v>0.5</v>
      </c>
      <c r="N523" s="187">
        <v>0.5</v>
      </c>
      <c r="U523" s="187">
        <v>0</v>
      </c>
      <c r="AB523" s="187">
        <v>0.5</v>
      </c>
      <c r="AI523" s="187">
        <v>0</v>
      </c>
      <c r="AN523" s="10"/>
      <c r="AO523" s="10"/>
      <c r="AP523" s="10"/>
      <c r="AQ523" s="10"/>
      <c r="AR523" s="10"/>
      <c r="AS523" s="10"/>
      <c r="AT523" s="10"/>
      <c r="AU523" s="10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5.75">
      <c r="A524">
        <v>498</v>
      </c>
      <c r="C524" s="39" t="s">
        <v>85</v>
      </c>
      <c r="D524">
        <v>1</v>
      </c>
      <c r="E524" s="64">
        <v>1</v>
      </c>
      <c r="F524" s="83" t="s">
        <v>43</v>
      </c>
      <c r="G524" s="187">
        <v>0</v>
      </c>
      <c r="N524" s="187">
        <v>1</v>
      </c>
      <c r="U524" s="187">
        <v>0</v>
      </c>
      <c r="AB524" s="187">
        <v>0.5</v>
      </c>
      <c r="AI524" s="187">
        <v>1</v>
      </c>
      <c r="AN524" s="10"/>
      <c r="AO524" s="10"/>
      <c r="AP524" s="10"/>
      <c r="AQ524" s="10"/>
      <c r="AR524" s="10"/>
      <c r="AS524" s="10"/>
      <c r="AT524" s="10"/>
      <c r="AU524" s="10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5.75">
      <c r="A525">
        <v>499</v>
      </c>
      <c r="C525" s="39" t="s">
        <v>633</v>
      </c>
      <c r="D525">
        <v>1</v>
      </c>
      <c r="E525" s="64">
        <v>1</v>
      </c>
      <c r="F525" s="83" t="s">
        <v>43</v>
      </c>
      <c r="G525" s="187">
        <v>0.5</v>
      </c>
      <c r="N525" s="187">
        <v>1</v>
      </c>
      <c r="U525" s="189">
        <v>1</v>
      </c>
      <c r="AB525" s="187">
        <v>1</v>
      </c>
      <c r="AI525" s="187">
        <v>1</v>
      </c>
      <c r="AN525" s="10"/>
      <c r="AO525" s="10"/>
      <c r="AP525" s="10"/>
      <c r="AQ525" s="10"/>
      <c r="AR525" s="10"/>
      <c r="AS525" s="10"/>
      <c r="AT525" s="10"/>
      <c r="AU525" s="10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5.75">
      <c r="A526">
        <v>500</v>
      </c>
      <c r="C526" s="39" t="s">
        <v>634</v>
      </c>
      <c r="D526"/>
      <c r="E526" s="64">
        <v>1</v>
      </c>
      <c r="F526" s="83" t="s">
        <v>42</v>
      </c>
      <c r="G526" s="187">
        <v>1</v>
      </c>
      <c r="N526" s="187">
        <v>1</v>
      </c>
      <c r="U526" s="187">
        <v>1</v>
      </c>
      <c r="AB526" s="187">
        <v>0</v>
      </c>
      <c r="AI526" s="187">
        <v>1</v>
      </c>
      <c r="AN526" s="10"/>
      <c r="AO526" s="10"/>
      <c r="AP526" s="10"/>
      <c r="AQ526" s="10"/>
      <c r="AR526" s="10"/>
      <c r="AS526" s="10"/>
      <c r="AT526" s="10"/>
      <c r="AU526" s="10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5.75">
      <c r="A527">
        <v>501</v>
      </c>
      <c r="C527" s="39" t="s">
        <v>634</v>
      </c>
      <c r="D527"/>
      <c r="E527" s="64">
        <v>1</v>
      </c>
      <c r="F527" s="83" t="s">
        <v>42</v>
      </c>
      <c r="G527" s="187">
        <v>1</v>
      </c>
      <c r="N527" s="187">
        <v>1</v>
      </c>
      <c r="U527" s="187">
        <v>1</v>
      </c>
      <c r="AB527" s="187">
        <v>1</v>
      </c>
      <c r="AI527" s="187">
        <v>1</v>
      </c>
      <c r="AN527" s="10"/>
      <c r="AO527" s="10"/>
      <c r="AP527" s="10"/>
      <c r="AQ527" s="10"/>
      <c r="AR527" s="10"/>
      <c r="AS527" s="10"/>
      <c r="AT527" s="10"/>
      <c r="AU527" s="10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5.75">
      <c r="A528">
        <v>502</v>
      </c>
      <c r="C528" s="39" t="s">
        <v>634</v>
      </c>
      <c r="D528">
        <v>1</v>
      </c>
      <c r="E528" s="64">
        <v>1</v>
      </c>
      <c r="F528" s="45" t="s">
        <v>45</v>
      </c>
      <c r="G528" s="187">
        <v>0</v>
      </c>
      <c r="N528" s="187">
        <v>0</v>
      </c>
      <c r="U528" s="187">
        <v>0.5</v>
      </c>
      <c r="AB528" s="187">
        <v>1</v>
      </c>
      <c r="AI528" s="187">
        <v>0.5</v>
      </c>
      <c r="AN528" s="10"/>
      <c r="AO528" s="10"/>
      <c r="AP528" s="10"/>
      <c r="AQ528" s="10"/>
      <c r="AR528" s="10"/>
      <c r="AS528" s="10"/>
      <c r="AT528" s="10"/>
      <c r="AU528" s="10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5.75">
      <c r="A529">
        <v>503</v>
      </c>
      <c r="C529" s="39" t="s">
        <v>635</v>
      </c>
      <c r="D529"/>
      <c r="E529" s="64">
        <v>1</v>
      </c>
      <c r="F529" s="83" t="s">
        <v>43</v>
      </c>
      <c r="G529" s="187">
        <v>0</v>
      </c>
      <c r="N529" s="187">
        <v>0</v>
      </c>
      <c r="U529" s="187">
        <v>1</v>
      </c>
      <c r="AB529" s="187">
        <v>0</v>
      </c>
      <c r="AI529" s="187">
        <v>0</v>
      </c>
      <c r="AN529" s="10"/>
      <c r="AO529" s="10"/>
      <c r="AP529" s="10"/>
      <c r="AQ529" s="10"/>
      <c r="AR529" s="10"/>
      <c r="AS529" s="10"/>
      <c r="AT529" s="10"/>
      <c r="AU529" s="10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5.75">
      <c r="A530">
        <v>504</v>
      </c>
      <c r="C530" s="39" t="s">
        <v>458</v>
      </c>
      <c r="D530">
        <v>0</v>
      </c>
      <c r="E530" s="64">
        <v>1</v>
      </c>
      <c r="F530" s="83" t="s">
        <v>43</v>
      </c>
      <c r="G530" s="187">
        <v>0.5</v>
      </c>
      <c r="N530" s="187">
        <v>0</v>
      </c>
      <c r="U530" s="187">
        <v>0.5</v>
      </c>
      <c r="AB530" s="187">
        <v>0.5</v>
      </c>
      <c r="AI530" s="187">
        <v>0</v>
      </c>
      <c r="AN530" s="10"/>
      <c r="AO530" s="10"/>
      <c r="AP530" s="10"/>
      <c r="AQ530" s="10"/>
      <c r="AR530" s="10"/>
      <c r="AS530" s="10"/>
      <c r="AT530" s="10"/>
      <c r="AU530" s="10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5.75">
      <c r="A531">
        <v>505</v>
      </c>
      <c r="C531" s="39" t="s">
        <v>88</v>
      </c>
      <c r="D531"/>
      <c r="E531" s="20">
        <v>1</v>
      </c>
      <c r="F531" s="83" t="s">
        <v>42</v>
      </c>
      <c r="G531" s="187">
        <v>1</v>
      </c>
      <c r="N531" s="187">
        <v>1</v>
      </c>
      <c r="U531" s="187">
        <v>1</v>
      </c>
      <c r="AB531" s="187">
        <v>1</v>
      </c>
      <c r="AI531" s="187">
        <v>0.5</v>
      </c>
      <c r="AN531" s="10"/>
      <c r="AO531" s="10"/>
      <c r="AP531" s="10"/>
      <c r="AQ531" s="10"/>
      <c r="AR531" s="10"/>
      <c r="AS531" s="10"/>
      <c r="AT531" s="10"/>
      <c r="AU531" s="10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5.75">
      <c r="A532">
        <v>506</v>
      </c>
      <c r="C532" s="39" t="s">
        <v>89</v>
      </c>
      <c r="D532"/>
      <c r="E532" s="64">
        <v>1</v>
      </c>
      <c r="F532" s="83" t="s">
        <v>43</v>
      </c>
      <c r="G532" s="187">
        <v>0.5</v>
      </c>
      <c r="N532" s="187">
        <v>0.5</v>
      </c>
      <c r="U532" s="187">
        <v>0.5</v>
      </c>
      <c r="AB532" s="187">
        <v>0.5</v>
      </c>
      <c r="AI532" s="187">
        <v>0.5</v>
      </c>
      <c r="AN532" s="10"/>
      <c r="AO532" s="10"/>
      <c r="AP532" s="10"/>
      <c r="AQ532" s="10"/>
      <c r="AR532" s="10"/>
      <c r="AS532" s="10"/>
      <c r="AT532" s="10"/>
      <c r="AU532" s="10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5.75">
      <c r="A533">
        <v>507</v>
      </c>
      <c r="C533" s="39" t="s">
        <v>90</v>
      </c>
      <c r="D533"/>
      <c r="E533" s="64">
        <v>1</v>
      </c>
      <c r="F533" s="45" t="s">
        <v>45</v>
      </c>
      <c r="G533" s="187">
        <v>1</v>
      </c>
      <c r="N533" s="187">
        <v>1</v>
      </c>
      <c r="U533" s="187">
        <v>1</v>
      </c>
      <c r="AB533" s="187">
        <v>1</v>
      </c>
      <c r="AI533" s="187">
        <v>1</v>
      </c>
      <c r="AN533" s="10"/>
      <c r="AO533" s="10"/>
      <c r="AP533" s="10"/>
      <c r="AQ533" s="10"/>
      <c r="AR533" s="10"/>
      <c r="AS533" s="10"/>
      <c r="AT533" s="10"/>
      <c r="AU533" s="10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5.75">
      <c r="A534">
        <v>508</v>
      </c>
      <c r="C534" s="39" t="s">
        <v>636</v>
      </c>
      <c r="D534"/>
      <c r="E534" s="64">
        <v>1</v>
      </c>
      <c r="F534" s="45" t="s">
        <v>45</v>
      </c>
      <c r="G534" s="187">
        <v>0.5</v>
      </c>
      <c r="N534" s="187">
        <v>0.5</v>
      </c>
      <c r="U534" s="187">
        <v>0</v>
      </c>
      <c r="AB534" s="187">
        <v>0.5</v>
      </c>
      <c r="AI534" s="187">
        <v>0</v>
      </c>
      <c r="AN534" s="10"/>
      <c r="AO534" s="10"/>
      <c r="AP534" s="10"/>
      <c r="AQ534" s="10"/>
      <c r="AR534" s="10"/>
      <c r="AS534" s="10"/>
      <c r="AT534" s="10"/>
      <c r="AU534" s="10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5.75">
      <c r="A535">
        <v>509</v>
      </c>
      <c r="C535" s="39" t="s">
        <v>170</v>
      </c>
      <c r="D535"/>
      <c r="E535" s="64">
        <v>1</v>
      </c>
      <c r="F535" s="45" t="s">
        <v>45</v>
      </c>
      <c r="G535" s="187">
        <v>0.5</v>
      </c>
      <c r="N535" s="187">
        <v>0.5</v>
      </c>
      <c r="U535" s="187">
        <v>0.5</v>
      </c>
      <c r="AB535" s="187">
        <v>0.5</v>
      </c>
      <c r="AI535" s="187">
        <v>0.5</v>
      </c>
      <c r="AN535" s="10"/>
      <c r="AO535" s="10"/>
      <c r="AP535" s="10"/>
      <c r="AQ535" s="10"/>
      <c r="AR535" s="10"/>
      <c r="AS535" s="10"/>
      <c r="AT535" s="10"/>
      <c r="AU535" s="10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5.75">
      <c r="A536">
        <v>510</v>
      </c>
      <c r="C536" s="39" t="s">
        <v>87</v>
      </c>
      <c r="D536"/>
      <c r="E536" s="81">
        <v>1</v>
      </c>
      <c r="F536" s="83"/>
      <c r="G536" s="187">
        <v>0.5</v>
      </c>
      <c r="L536" s="187">
        <v>0.5</v>
      </c>
      <c r="Z536" s="187">
        <v>1</v>
      </c>
      <c r="AI536" s="187">
        <v>0.5</v>
      </c>
      <c r="AN536" s="10"/>
      <c r="AO536" s="10"/>
      <c r="AP536" s="10"/>
      <c r="AQ536" s="10"/>
      <c r="AR536" s="16"/>
      <c r="AS536" s="16"/>
      <c r="AT536" s="16"/>
      <c r="AU536" s="16"/>
      <c r="BI536" s="1"/>
      <c r="BJ536" s="1"/>
      <c r="BK536" s="1"/>
      <c r="BL536" s="1"/>
      <c r="BM536" s="1"/>
      <c r="BN536" s="1"/>
    </row>
    <row r="537" spans="1:66" ht="15.75">
      <c r="A537">
        <v>511</v>
      </c>
      <c r="C537" s="39" t="s">
        <v>86</v>
      </c>
      <c r="D537"/>
      <c r="E537" s="64">
        <v>1</v>
      </c>
      <c r="F537" s="51"/>
      <c r="G537" s="187">
        <v>0.5</v>
      </c>
      <c r="L537" s="187">
        <v>0.5</v>
      </c>
      <c r="Z537" s="187">
        <v>1</v>
      </c>
      <c r="AI537" s="187">
        <v>1</v>
      </c>
      <c r="AN537" s="10"/>
      <c r="AO537" s="10"/>
      <c r="AP537" s="10"/>
      <c r="AQ537" s="10"/>
      <c r="AR537" s="10"/>
      <c r="AS537" s="10"/>
      <c r="AT537" s="10"/>
      <c r="AU537" s="10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5.75">
      <c r="A538">
        <v>512</v>
      </c>
      <c r="C538" s="39"/>
      <c r="D538" s="73"/>
      <c r="E538" s="64"/>
      <c r="F538" s="51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89" ht="15.75">
      <c r="A539">
        <v>513</v>
      </c>
      <c r="C539" s="10"/>
      <c r="D539" s="38"/>
      <c r="E539" s="38"/>
      <c r="F539" s="50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0"/>
      <c r="AO539" s="10"/>
      <c r="AP539" s="10"/>
      <c r="AQ539" s="10"/>
      <c r="AR539" s="9"/>
      <c r="AS539" s="9"/>
      <c r="AT539" s="10"/>
      <c r="AU539" s="10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</row>
    <row r="540" spans="1:89" ht="18">
      <c r="A540">
        <v>514</v>
      </c>
      <c r="B540" s="56">
        <v>23</v>
      </c>
      <c r="C540" s="54" t="s">
        <v>24</v>
      </c>
      <c r="D540" s="67"/>
      <c r="E540" s="20"/>
      <c r="F540" s="45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10"/>
      <c r="AO540" s="10"/>
      <c r="AP540" s="10"/>
      <c r="AQ540" s="10"/>
      <c r="AR540" s="9"/>
      <c r="AS540" s="9"/>
      <c r="AT540" s="10"/>
      <c r="AU540" s="10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</row>
    <row r="541" spans="1:89" ht="18">
      <c r="A541">
        <v>515</v>
      </c>
      <c r="C541" s="88">
        <f>'RESUM MENSUAL PAPER'!F23</f>
        <v>15588</v>
      </c>
      <c r="D541" s="67"/>
      <c r="E541" s="20"/>
      <c r="F541" s="45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10"/>
      <c r="AO541" s="10"/>
      <c r="AP541" s="10"/>
      <c r="AQ541" s="10"/>
      <c r="AR541" s="9"/>
      <c r="AS541" s="9"/>
      <c r="AT541" s="10"/>
      <c r="AU541" s="10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</row>
    <row r="542" spans="1:89" ht="15.75">
      <c r="A542">
        <v>516</v>
      </c>
      <c r="C542" s="7" t="s">
        <v>8</v>
      </c>
      <c r="D542" s="66"/>
      <c r="E542" s="64"/>
      <c r="F542" s="51"/>
      <c r="G542" s="10">
        <f aca="true" t="shared" si="15" ref="G542:AL542">G7</f>
        <v>1</v>
      </c>
      <c r="H542" s="10">
        <f t="shared" si="15"/>
        <v>2</v>
      </c>
      <c r="I542" s="10">
        <f t="shared" si="15"/>
        <v>3</v>
      </c>
      <c r="J542" s="10">
        <f t="shared" si="15"/>
        <v>4</v>
      </c>
      <c r="K542" s="10">
        <f t="shared" si="15"/>
        <v>5</v>
      </c>
      <c r="L542" s="10">
        <f t="shared" si="15"/>
        <v>6</v>
      </c>
      <c r="M542" s="10">
        <f t="shared" si="15"/>
        <v>7</v>
      </c>
      <c r="N542" s="10">
        <f t="shared" si="15"/>
        <v>8</v>
      </c>
      <c r="O542" s="10">
        <f t="shared" si="15"/>
        <v>9</v>
      </c>
      <c r="P542" s="10">
        <f t="shared" si="15"/>
        <v>10</v>
      </c>
      <c r="Q542" s="10">
        <f t="shared" si="15"/>
        <v>11</v>
      </c>
      <c r="R542" s="10">
        <f t="shared" si="15"/>
        <v>12</v>
      </c>
      <c r="S542" s="10">
        <f t="shared" si="15"/>
        <v>13</v>
      </c>
      <c r="T542" s="10">
        <f t="shared" si="15"/>
        <v>14</v>
      </c>
      <c r="U542" s="10">
        <f t="shared" si="15"/>
        <v>15</v>
      </c>
      <c r="V542" s="10">
        <f t="shared" si="15"/>
        <v>16</v>
      </c>
      <c r="W542" s="10">
        <f t="shared" si="15"/>
        <v>17</v>
      </c>
      <c r="X542" s="10">
        <f t="shared" si="15"/>
        <v>18</v>
      </c>
      <c r="Y542" s="10">
        <f t="shared" si="15"/>
        <v>19</v>
      </c>
      <c r="Z542" s="10">
        <f t="shared" si="15"/>
        <v>20</v>
      </c>
      <c r="AA542" s="10">
        <f t="shared" si="15"/>
        <v>21</v>
      </c>
      <c r="AB542" s="10">
        <f t="shared" si="15"/>
        <v>22</v>
      </c>
      <c r="AC542" s="10">
        <f t="shared" si="15"/>
        <v>23</v>
      </c>
      <c r="AD542" s="10">
        <f t="shared" si="15"/>
        <v>24</v>
      </c>
      <c r="AE542" s="10">
        <f t="shared" si="15"/>
        <v>25</v>
      </c>
      <c r="AF542" s="10">
        <f t="shared" si="15"/>
        <v>26</v>
      </c>
      <c r="AG542" s="10">
        <f t="shared" si="15"/>
        <v>27</v>
      </c>
      <c r="AH542" s="10">
        <f t="shared" si="15"/>
        <v>28</v>
      </c>
      <c r="AI542" s="10">
        <f t="shared" si="15"/>
        <v>29</v>
      </c>
      <c r="AJ542" s="10">
        <f t="shared" si="15"/>
        <v>30</v>
      </c>
      <c r="AK542" s="10">
        <f t="shared" si="15"/>
        <v>0</v>
      </c>
      <c r="AL542" s="10">
        <f t="shared" si="15"/>
        <v>0</v>
      </c>
      <c r="AM542" s="10">
        <f>AM7</f>
        <v>0</v>
      </c>
      <c r="AN542" s="10"/>
      <c r="AO542" s="10"/>
      <c r="AP542" s="10"/>
      <c r="AQ542" s="10"/>
      <c r="AR542" s="10"/>
      <c r="AS542" s="10"/>
      <c r="AT542" s="163"/>
      <c r="AU542" s="10"/>
      <c r="AV542" s="1"/>
      <c r="AW542" s="8" t="s">
        <v>1</v>
      </c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</row>
    <row r="543" spans="1:64" ht="15.75">
      <c r="A543">
        <v>517</v>
      </c>
      <c r="C543" s="39" t="s">
        <v>459</v>
      </c>
      <c r="D543">
        <v>0</v>
      </c>
      <c r="E543" s="64">
        <v>1</v>
      </c>
      <c r="F543" s="51" t="s">
        <v>46</v>
      </c>
      <c r="G543" s="188">
        <v>1</v>
      </c>
      <c r="H543" s="33"/>
      <c r="I543" s="33"/>
      <c r="J543" s="33"/>
      <c r="K543" s="33"/>
      <c r="L543" s="33"/>
      <c r="M543" s="33"/>
      <c r="N543" s="188">
        <v>1</v>
      </c>
      <c r="O543" s="33"/>
      <c r="P543" s="33"/>
      <c r="Q543" s="33"/>
      <c r="R543" s="33"/>
      <c r="S543" s="33"/>
      <c r="T543" s="33"/>
      <c r="U543" s="188">
        <v>1</v>
      </c>
      <c r="V543" s="33"/>
      <c r="W543" s="33"/>
      <c r="X543" s="33"/>
      <c r="Y543" s="33"/>
      <c r="Z543" s="33"/>
      <c r="AA543" s="33"/>
      <c r="AB543" s="188">
        <v>1</v>
      </c>
      <c r="AC543" s="33"/>
      <c r="AD543" s="33"/>
      <c r="AE543" s="33"/>
      <c r="AF543" s="33"/>
      <c r="AG543" s="33"/>
      <c r="AH543" s="33"/>
      <c r="AI543" s="188">
        <v>1</v>
      </c>
      <c r="AJ543" s="33"/>
      <c r="AK543" s="33"/>
      <c r="AL543" s="33"/>
      <c r="AM543" s="33"/>
      <c r="AN543" s="10"/>
      <c r="AO543" s="10"/>
      <c r="AP543" s="10"/>
      <c r="AQ543" s="10"/>
      <c r="AR543" s="16"/>
      <c r="AS543" s="16"/>
      <c r="AT543" s="16"/>
      <c r="AU543" s="16"/>
      <c r="BE543" s="1"/>
      <c r="BF543" s="1"/>
      <c r="BG543" s="1"/>
      <c r="BH543" s="1"/>
      <c r="BI543" s="1"/>
      <c r="BJ543" s="1"/>
      <c r="BK543" s="1"/>
      <c r="BL543" s="1"/>
    </row>
    <row r="544" spans="1:64" ht="15.75">
      <c r="A544">
        <v>518</v>
      </c>
      <c r="C544" s="57" t="s">
        <v>91</v>
      </c>
      <c r="D544">
        <v>0</v>
      </c>
      <c r="E544" s="64">
        <v>1</v>
      </c>
      <c r="F544" s="51" t="s">
        <v>47</v>
      </c>
      <c r="G544" s="188">
        <v>1</v>
      </c>
      <c r="H544" s="33"/>
      <c r="I544" s="33"/>
      <c r="J544" s="33"/>
      <c r="K544" s="33"/>
      <c r="L544" s="33"/>
      <c r="M544" s="33"/>
      <c r="N544" s="188">
        <v>1</v>
      </c>
      <c r="O544" s="33"/>
      <c r="P544" s="33"/>
      <c r="Q544" s="33"/>
      <c r="R544" s="33"/>
      <c r="S544" s="33"/>
      <c r="T544" s="33"/>
      <c r="U544" s="188">
        <v>1</v>
      </c>
      <c r="V544" s="33"/>
      <c r="W544" s="33"/>
      <c r="X544" s="33"/>
      <c r="Y544" s="33"/>
      <c r="Z544" s="33"/>
      <c r="AA544" s="33"/>
      <c r="AB544" s="188">
        <v>0.5</v>
      </c>
      <c r="AC544" s="33"/>
      <c r="AD544" s="33"/>
      <c r="AE544" s="33"/>
      <c r="AF544" s="33"/>
      <c r="AG544" s="33"/>
      <c r="AH544" s="33"/>
      <c r="AI544" s="188">
        <v>1</v>
      </c>
      <c r="AJ544" s="33"/>
      <c r="AK544" s="33"/>
      <c r="AL544" s="33"/>
      <c r="AM544" s="33"/>
      <c r="AN544" s="10"/>
      <c r="AO544" s="10"/>
      <c r="AP544" s="10"/>
      <c r="AQ544" s="10"/>
      <c r="AR544" s="16"/>
      <c r="AS544" s="16"/>
      <c r="AT544" s="16"/>
      <c r="AU544" s="16"/>
      <c r="BE544" s="1"/>
      <c r="BF544" s="1"/>
      <c r="BG544" s="1"/>
      <c r="BH544" s="1"/>
      <c r="BI544" s="1"/>
      <c r="BJ544" s="1"/>
      <c r="BK544" s="1"/>
      <c r="BL544" s="1"/>
    </row>
    <row r="545" spans="1:64" ht="15.75">
      <c r="A545">
        <v>519</v>
      </c>
      <c r="C545" s="57" t="s">
        <v>92</v>
      </c>
      <c r="D545">
        <v>1</v>
      </c>
      <c r="E545" s="64">
        <v>1</v>
      </c>
      <c r="F545" s="51" t="s">
        <v>46</v>
      </c>
      <c r="G545" s="188">
        <v>1</v>
      </c>
      <c r="H545" s="33"/>
      <c r="I545" s="33"/>
      <c r="J545" s="33"/>
      <c r="K545" s="33"/>
      <c r="L545" s="190">
        <v>1</v>
      </c>
      <c r="M545" s="33"/>
      <c r="N545" s="188">
        <v>0.5</v>
      </c>
      <c r="O545" s="33"/>
      <c r="P545" s="33"/>
      <c r="Q545" s="33"/>
      <c r="R545" s="33"/>
      <c r="S545" s="190">
        <v>1</v>
      </c>
      <c r="T545" s="33"/>
      <c r="U545" s="188">
        <v>0.5</v>
      </c>
      <c r="V545" s="33"/>
      <c r="W545" s="33"/>
      <c r="X545" s="33"/>
      <c r="Y545" s="33"/>
      <c r="Z545" s="190">
        <v>1</v>
      </c>
      <c r="AA545" s="33"/>
      <c r="AB545" s="188">
        <v>1</v>
      </c>
      <c r="AC545" s="33"/>
      <c r="AD545" s="33"/>
      <c r="AE545" s="33"/>
      <c r="AF545" s="33"/>
      <c r="AG545" s="190">
        <v>1</v>
      </c>
      <c r="AH545" s="33"/>
      <c r="AI545" s="188">
        <v>0.5</v>
      </c>
      <c r="AJ545" s="33"/>
      <c r="AK545" s="33"/>
      <c r="AL545" s="33"/>
      <c r="AM545" s="33"/>
      <c r="AN545" s="10"/>
      <c r="AO545" s="10"/>
      <c r="AP545" s="10"/>
      <c r="AQ545" s="10"/>
      <c r="AR545" s="16"/>
      <c r="AS545" s="16"/>
      <c r="AT545" s="16"/>
      <c r="AU545" s="16"/>
      <c r="BE545" s="1"/>
      <c r="BF545" s="1"/>
      <c r="BG545" s="1"/>
      <c r="BH545" s="1"/>
      <c r="BI545" s="1"/>
      <c r="BJ545" s="1"/>
      <c r="BK545" s="1"/>
      <c r="BL545" s="1"/>
    </row>
    <row r="546" spans="1:64" ht="15.75">
      <c r="A546">
        <v>520</v>
      </c>
      <c r="C546" s="39" t="s">
        <v>93</v>
      </c>
      <c r="D546"/>
      <c r="E546" s="64">
        <v>1</v>
      </c>
      <c r="F546" s="51" t="s">
        <v>46</v>
      </c>
      <c r="G546" s="188">
        <v>1</v>
      </c>
      <c r="H546" s="33"/>
      <c r="I546" s="33"/>
      <c r="J546" s="33"/>
      <c r="K546" s="33"/>
      <c r="L546" s="33"/>
      <c r="M546" s="33"/>
      <c r="N546" s="188">
        <v>1</v>
      </c>
      <c r="O546" s="33"/>
      <c r="P546" s="33"/>
      <c r="Q546" s="33"/>
      <c r="R546" s="33"/>
      <c r="S546" s="33"/>
      <c r="T546" s="33"/>
      <c r="U546" s="188">
        <v>1</v>
      </c>
      <c r="V546" s="33"/>
      <c r="W546" s="33"/>
      <c r="X546" s="33"/>
      <c r="Y546" s="33"/>
      <c r="Z546" s="33"/>
      <c r="AA546" s="33"/>
      <c r="AB546" s="188">
        <v>1</v>
      </c>
      <c r="AC546" s="33"/>
      <c r="AD546" s="33"/>
      <c r="AE546" s="33"/>
      <c r="AF546" s="33"/>
      <c r="AG546" s="33"/>
      <c r="AH546" s="33"/>
      <c r="AI546" s="188">
        <v>1</v>
      </c>
      <c r="AJ546" s="33"/>
      <c r="AK546" s="33"/>
      <c r="AL546" s="33"/>
      <c r="AM546" s="33"/>
      <c r="AN546" s="10"/>
      <c r="AO546" s="10"/>
      <c r="AP546" s="10"/>
      <c r="AQ546" s="10"/>
      <c r="AR546" s="16"/>
      <c r="AS546" s="16"/>
      <c r="AT546" s="16"/>
      <c r="AU546" s="16"/>
      <c r="BE546" s="1"/>
      <c r="BF546" s="1"/>
      <c r="BG546" s="1"/>
      <c r="BH546" s="1"/>
      <c r="BI546" s="1"/>
      <c r="BJ546" s="1"/>
      <c r="BK546" s="1"/>
      <c r="BL546" s="1"/>
    </row>
    <row r="547" spans="1:64" ht="15.75">
      <c r="A547">
        <v>521</v>
      </c>
      <c r="C547" s="39" t="s">
        <v>460</v>
      </c>
      <c r="D547"/>
      <c r="E547" s="64">
        <v>1</v>
      </c>
      <c r="F547" s="51" t="s">
        <v>45</v>
      </c>
      <c r="G547" s="188">
        <v>0.5</v>
      </c>
      <c r="H547" s="33"/>
      <c r="I547" s="33"/>
      <c r="J547" s="33"/>
      <c r="K547" s="33"/>
      <c r="L547" s="33"/>
      <c r="M547" s="33"/>
      <c r="N547" s="188">
        <v>1</v>
      </c>
      <c r="O547" s="33"/>
      <c r="P547" s="33"/>
      <c r="Q547" s="33"/>
      <c r="R547" s="33"/>
      <c r="S547" s="33"/>
      <c r="T547" s="33"/>
      <c r="U547" s="188">
        <v>1</v>
      </c>
      <c r="V547" s="33"/>
      <c r="W547" s="33"/>
      <c r="X547" s="33"/>
      <c r="Y547" s="33"/>
      <c r="Z547" s="33"/>
      <c r="AA547" s="33"/>
      <c r="AB547" s="188">
        <v>1</v>
      </c>
      <c r="AC547" s="33"/>
      <c r="AD547" s="33"/>
      <c r="AE547" s="33"/>
      <c r="AF547" s="33"/>
      <c r="AG547" s="33"/>
      <c r="AH547" s="33"/>
      <c r="AI547" s="188">
        <v>1</v>
      </c>
      <c r="AJ547" s="33"/>
      <c r="AK547" s="33"/>
      <c r="AL547" s="33"/>
      <c r="AM547" s="33"/>
      <c r="AN547" s="10"/>
      <c r="AO547" s="10"/>
      <c r="AP547" s="10"/>
      <c r="AQ547" s="10"/>
      <c r="AR547" s="16"/>
      <c r="AS547" s="16"/>
      <c r="AT547" s="16"/>
      <c r="AU547" s="16"/>
      <c r="BE547" s="1"/>
      <c r="BF547" s="1"/>
      <c r="BG547" s="1"/>
      <c r="BH547" s="1"/>
      <c r="BI547" s="1"/>
      <c r="BJ547" s="1"/>
      <c r="BK547" s="1"/>
      <c r="BL547" s="1"/>
    </row>
    <row r="548" spans="1:64" ht="15.75">
      <c r="A548">
        <v>522</v>
      </c>
      <c r="C548" s="39" t="s">
        <v>461</v>
      </c>
      <c r="D548"/>
      <c r="E548" s="64">
        <v>1</v>
      </c>
      <c r="F548" s="51" t="s">
        <v>47</v>
      </c>
      <c r="G548" s="188">
        <v>0.5</v>
      </c>
      <c r="H548" s="33"/>
      <c r="I548" s="33"/>
      <c r="J548" s="33"/>
      <c r="K548" s="33"/>
      <c r="L548" s="33"/>
      <c r="M548" s="33"/>
      <c r="N548" s="188">
        <v>0.5</v>
      </c>
      <c r="O548" s="33"/>
      <c r="P548" s="33"/>
      <c r="Q548" s="33"/>
      <c r="R548" s="33"/>
      <c r="S548" s="33"/>
      <c r="T548" s="33"/>
      <c r="U548" s="188">
        <v>1</v>
      </c>
      <c r="V548" s="33"/>
      <c r="W548" s="33"/>
      <c r="X548" s="33"/>
      <c r="Y548" s="33"/>
      <c r="Z548" s="33"/>
      <c r="AA548" s="33"/>
      <c r="AB548" s="188">
        <v>0.5</v>
      </c>
      <c r="AC548" s="33"/>
      <c r="AD548" s="33"/>
      <c r="AE548" s="33"/>
      <c r="AF548" s="33"/>
      <c r="AG548" s="33"/>
      <c r="AH548" s="33"/>
      <c r="AI548" s="188">
        <v>1</v>
      </c>
      <c r="AJ548" s="33"/>
      <c r="AK548" s="33"/>
      <c r="AL548" s="33"/>
      <c r="AM548" s="33"/>
      <c r="AN548" s="10"/>
      <c r="AO548" s="10"/>
      <c r="AP548" s="10"/>
      <c r="AQ548" s="10"/>
      <c r="AR548" s="16"/>
      <c r="AS548" s="16"/>
      <c r="AT548" s="16"/>
      <c r="AU548" s="16"/>
      <c r="BE548" s="1"/>
      <c r="BF548" s="1"/>
      <c r="BG548" s="1"/>
      <c r="BH548" s="1"/>
      <c r="BI548" s="1"/>
      <c r="BJ548" s="1"/>
      <c r="BK548" s="1"/>
      <c r="BL548" s="1"/>
    </row>
    <row r="549" spans="1:64" ht="15.75">
      <c r="A549">
        <v>523</v>
      </c>
      <c r="C549" s="39" t="s">
        <v>462</v>
      </c>
      <c r="D549"/>
      <c r="E549" s="64">
        <v>1</v>
      </c>
      <c r="F549" s="51" t="s">
        <v>47</v>
      </c>
      <c r="G549" s="188">
        <v>1</v>
      </c>
      <c r="H549" s="33"/>
      <c r="I549" s="33"/>
      <c r="J549" s="33"/>
      <c r="K549" s="33"/>
      <c r="L549" s="33"/>
      <c r="M549" s="33"/>
      <c r="N549" s="188">
        <v>1</v>
      </c>
      <c r="O549" s="33"/>
      <c r="P549" s="33"/>
      <c r="Q549" s="33"/>
      <c r="R549" s="33"/>
      <c r="S549" s="33"/>
      <c r="T549" s="33"/>
      <c r="U549" s="188">
        <v>1</v>
      </c>
      <c r="V549" s="33"/>
      <c r="W549" s="33"/>
      <c r="X549" s="33"/>
      <c r="Y549" s="33"/>
      <c r="Z549" s="33"/>
      <c r="AA549" s="33"/>
      <c r="AB549" s="188">
        <v>1</v>
      </c>
      <c r="AC549" s="33"/>
      <c r="AD549" s="33"/>
      <c r="AE549" s="33"/>
      <c r="AF549" s="33"/>
      <c r="AG549" s="33"/>
      <c r="AH549" s="33"/>
      <c r="AI549" s="188">
        <v>0.5</v>
      </c>
      <c r="AJ549" s="33"/>
      <c r="AK549" s="33"/>
      <c r="AL549" s="33"/>
      <c r="AM549" s="33"/>
      <c r="AN549" s="10"/>
      <c r="AO549" s="10"/>
      <c r="AP549" s="10"/>
      <c r="AQ549" s="10"/>
      <c r="AR549" s="16"/>
      <c r="AS549" s="16"/>
      <c r="AT549" s="16"/>
      <c r="AU549" s="16"/>
      <c r="BE549" s="1"/>
      <c r="BF549" s="1"/>
      <c r="BG549" s="1"/>
      <c r="BH549" s="1"/>
      <c r="BI549" s="1"/>
      <c r="BJ549" s="1"/>
      <c r="BK549" s="1"/>
      <c r="BL549" s="1"/>
    </row>
    <row r="550" spans="1:64" ht="15.75">
      <c r="A550">
        <v>524</v>
      </c>
      <c r="C550" s="39" t="s">
        <v>463</v>
      </c>
      <c r="D550">
        <v>1</v>
      </c>
      <c r="E550" s="64">
        <v>1</v>
      </c>
      <c r="F550" s="51" t="s">
        <v>47</v>
      </c>
      <c r="G550" s="188">
        <v>1</v>
      </c>
      <c r="H550" s="33"/>
      <c r="I550" s="33"/>
      <c r="J550" s="33"/>
      <c r="K550" s="33"/>
      <c r="L550" s="190">
        <v>1</v>
      </c>
      <c r="M550" s="33"/>
      <c r="N550" s="188">
        <v>1</v>
      </c>
      <c r="O550" s="33"/>
      <c r="P550" s="33"/>
      <c r="Q550" s="33"/>
      <c r="R550" s="33"/>
      <c r="S550" s="190">
        <v>1</v>
      </c>
      <c r="T550" s="33"/>
      <c r="U550" s="188">
        <v>0.5</v>
      </c>
      <c r="V550" s="33"/>
      <c r="W550" s="33"/>
      <c r="X550" s="33"/>
      <c r="Y550" s="33"/>
      <c r="Z550" s="190">
        <v>1</v>
      </c>
      <c r="AA550" s="33"/>
      <c r="AB550" s="188">
        <v>1</v>
      </c>
      <c r="AC550" s="33"/>
      <c r="AD550" s="33"/>
      <c r="AE550" s="33"/>
      <c r="AF550" s="33"/>
      <c r="AG550" s="190">
        <v>1</v>
      </c>
      <c r="AH550" s="33"/>
      <c r="AI550" s="188">
        <v>0.5</v>
      </c>
      <c r="AJ550" s="33"/>
      <c r="AK550" s="33"/>
      <c r="AL550" s="33"/>
      <c r="AM550" s="33"/>
      <c r="AN550" s="10"/>
      <c r="AO550" s="10"/>
      <c r="AP550" s="10"/>
      <c r="AQ550" s="10"/>
      <c r="AR550" s="16"/>
      <c r="AS550" s="16"/>
      <c r="AT550" s="16"/>
      <c r="AU550" s="16"/>
      <c r="BE550" s="1"/>
      <c r="BF550" s="1"/>
      <c r="BG550" s="1"/>
      <c r="BH550" s="1"/>
      <c r="BI550" s="1"/>
      <c r="BJ550" s="1"/>
      <c r="BK550" s="1"/>
      <c r="BL550" s="1"/>
    </row>
    <row r="551" spans="1:64" ht="15.75">
      <c r="A551">
        <v>525</v>
      </c>
      <c r="C551" s="39" t="s">
        <v>464</v>
      </c>
      <c r="D551">
        <v>0</v>
      </c>
      <c r="E551" s="64">
        <v>1</v>
      </c>
      <c r="F551" s="51" t="s">
        <v>47</v>
      </c>
      <c r="G551" s="188">
        <v>0.5</v>
      </c>
      <c r="H551" s="33"/>
      <c r="I551" s="33"/>
      <c r="J551" s="33"/>
      <c r="K551" s="33"/>
      <c r="L551" s="33"/>
      <c r="M551" s="33"/>
      <c r="N551" s="188">
        <v>1</v>
      </c>
      <c r="O551" s="33"/>
      <c r="P551" s="33"/>
      <c r="Q551" s="33"/>
      <c r="R551" s="33"/>
      <c r="S551" s="33"/>
      <c r="T551" s="33"/>
      <c r="U551" s="188">
        <v>0.5</v>
      </c>
      <c r="V551" s="33"/>
      <c r="W551" s="33"/>
      <c r="X551" s="33"/>
      <c r="Y551" s="33"/>
      <c r="Z551" s="33"/>
      <c r="AA551" s="33"/>
      <c r="AB551" s="188">
        <v>1</v>
      </c>
      <c r="AC551" s="33"/>
      <c r="AD551" s="33"/>
      <c r="AE551" s="33"/>
      <c r="AF551" s="33"/>
      <c r="AG551" s="33"/>
      <c r="AH551" s="33"/>
      <c r="AI551" s="188">
        <v>1</v>
      </c>
      <c r="AJ551" s="33"/>
      <c r="AK551" s="33"/>
      <c r="AL551" s="33"/>
      <c r="AM551" s="33"/>
      <c r="AN551" s="10"/>
      <c r="AO551" s="10"/>
      <c r="AP551" s="10"/>
      <c r="AQ551" s="10"/>
      <c r="AR551" s="16"/>
      <c r="AS551" s="16"/>
      <c r="AT551" s="16"/>
      <c r="AU551" s="16"/>
      <c r="BE551" s="1"/>
      <c r="BF551" s="1"/>
      <c r="BG551" s="1"/>
      <c r="BH551" s="1"/>
      <c r="BI551" s="1"/>
      <c r="BJ551" s="1"/>
      <c r="BK551" s="1"/>
      <c r="BL551" s="1"/>
    </row>
    <row r="552" spans="1:64" ht="15.75">
      <c r="A552">
        <v>526</v>
      </c>
      <c r="C552" s="39" t="s">
        <v>643</v>
      </c>
      <c r="D552"/>
      <c r="E552" s="64">
        <v>1</v>
      </c>
      <c r="F552" s="51" t="s">
        <v>45</v>
      </c>
      <c r="G552" s="188">
        <v>1</v>
      </c>
      <c r="H552" s="33"/>
      <c r="I552" s="33"/>
      <c r="J552" s="33"/>
      <c r="K552" s="33"/>
      <c r="L552" s="33"/>
      <c r="M552" s="33"/>
      <c r="N552" s="188">
        <v>1</v>
      </c>
      <c r="O552" s="33"/>
      <c r="P552" s="33"/>
      <c r="Q552" s="33"/>
      <c r="R552" s="33"/>
      <c r="S552" s="33"/>
      <c r="T552" s="33"/>
      <c r="U552" s="188">
        <v>1</v>
      </c>
      <c r="V552" s="33"/>
      <c r="W552" s="33"/>
      <c r="X552" s="33"/>
      <c r="Y552" s="33"/>
      <c r="Z552" s="33"/>
      <c r="AA552" s="33"/>
      <c r="AB552" s="188">
        <v>1</v>
      </c>
      <c r="AC552" s="33"/>
      <c r="AD552" s="33"/>
      <c r="AE552" s="33"/>
      <c r="AF552" s="33"/>
      <c r="AG552" s="33"/>
      <c r="AH552" s="33"/>
      <c r="AI552" s="188">
        <v>1</v>
      </c>
      <c r="AJ552" s="33"/>
      <c r="AK552" s="33"/>
      <c r="AL552" s="33"/>
      <c r="AM552" s="33"/>
      <c r="AN552" s="10"/>
      <c r="AO552" s="10"/>
      <c r="AP552" s="10"/>
      <c r="AQ552" s="10"/>
      <c r="AR552" s="16"/>
      <c r="AS552" s="16"/>
      <c r="AT552" s="16"/>
      <c r="AU552" s="16"/>
      <c r="BE552" s="1"/>
      <c r="BF552" s="1"/>
      <c r="BG552" s="1"/>
      <c r="BH552" s="1"/>
      <c r="BI552" s="1"/>
      <c r="BJ552" s="1"/>
      <c r="BK552" s="1"/>
      <c r="BL552" s="1"/>
    </row>
    <row r="553" spans="1:64" ht="15.75">
      <c r="A553">
        <v>527</v>
      </c>
      <c r="C553" s="57" t="s">
        <v>25</v>
      </c>
      <c r="D553">
        <v>1</v>
      </c>
      <c r="E553" s="64">
        <v>1</v>
      </c>
      <c r="F553" s="51" t="s">
        <v>46</v>
      </c>
      <c r="G553" s="188">
        <v>1</v>
      </c>
      <c r="H553" s="33"/>
      <c r="I553" s="33"/>
      <c r="J553" s="33"/>
      <c r="K553" s="33"/>
      <c r="L553" s="190">
        <v>1</v>
      </c>
      <c r="M553" s="33"/>
      <c r="N553" s="188">
        <v>0.5</v>
      </c>
      <c r="O553" s="33"/>
      <c r="P553" s="33"/>
      <c r="Q553" s="33"/>
      <c r="R553" s="33"/>
      <c r="S553" s="190">
        <v>1</v>
      </c>
      <c r="T553" s="33"/>
      <c r="U553" s="188">
        <v>1</v>
      </c>
      <c r="V553" s="33"/>
      <c r="W553" s="33"/>
      <c r="X553" s="33"/>
      <c r="Y553" s="33"/>
      <c r="Z553" s="190">
        <v>1</v>
      </c>
      <c r="AA553" s="33"/>
      <c r="AB553" s="188">
        <v>0.5</v>
      </c>
      <c r="AC553" s="33"/>
      <c r="AD553" s="33"/>
      <c r="AE553" s="33"/>
      <c r="AF553" s="33"/>
      <c r="AG553" s="190">
        <v>1</v>
      </c>
      <c r="AH553" s="33"/>
      <c r="AI553" s="188">
        <v>1</v>
      </c>
      <c r="AJ553" s="33"/>
      <c r="AK553" s="33"/>
      <c r="AL553" s="33"/>
      <c r="AM553" s="33"/>
      <c r="AN553" s="10"/>
      <c r="AO553" s="10"/>
      <c r="AP553" s="10"/>
      <c r="AQ553" s="10"/>
      <c r="AR553" s="16"/>
      <c r="AS553" s="16"/>
      <c r="AT553" s="16"/>
      <c r="AU553" s="16"/>
      <c r="BE553" s="1"/>
      <c r="BF553" s="1"/>
      <c r="BG553" s="1"/>
      <c r="BH553" s="1"/>
      <c r="BI553" s="1"/>
      <c r="BJ553" s="1"/>
      <c r="BK553" s="1"/>
      <c r="BL553" s="1"/>
    </row>
    <row r="554" spans="1:64" ht="15.75">
      <c r="A554">
        <v>528</v>
      </c>
      <c r="C554" s="39" t="s">
        <v>637</v>
      </c>
      <c r="D554">
        <v>1</v>
      </c>
      <c r="E554" s="20">
        <v>1</v>
      </c>
      <c r="F554" s="51" t="s">
        <v>46</v>
      </c>
      <c r="G554" s="188">
        <v>1</v>
      </c>
      <c r="H554" s="33"/>
      <c r="I554" s="33"/>
      <c r="J554" s="33"/>
      <c r="K554" s="33"/>
      <c r="L554" s="190">
        <v>1</v>
      </c>
      <c r="M554" s="33"/>
      <c r="N554" s="188">
        <v>0.5</v>
      </c>
      <c r="O554" s="33"/>
      <c r="P554" s="33"/>
      <c r="Q554" s="33"/>
      <c r="R554" s="33"/>
      <c r="S554" s="190">
        <v>1</v>
      </c>
      <c r="T554" s="33"/>
      <c r="U554" s="188">
        <v>1</v>
      </c>
      <c r="V554" s="33"/>
      <c r="W554" s="33"/>
      <c r="X554" s="33"/>
      <c r="Y554" s="33"/>
      <c r="Z554" s="190">
        <v>1</v>
      </c>
      <c r="AA554" s="33"/>
      <c r="AB554" s="188">
        <v>0.5</v>
      </c>
      <c r="AC554" s="33"/>
      <c r="AD554" s="33"/>
      <c r="AE554" s="33"/>
      <c r="AF554" s="33"/>
      <c r="AG554" s="190">
        <v>1</v>
      </c>
      <c r="AH554" s="33"/>
      <c r="AI554" s="188">
        <v>1</v>
      </c>
      <c r="AJ554" s="33"/>
      <c r="AK554" s="33"/>
      <c r="AL554" s="33"/>
      <c r="AM554" s="33"/>
      <c r="AN554" s="10"/>
      <c r="AO554" s="10"/>
      <c r="AP554" s="10"/>
      <c r="AQ554" s="10"/>
      <c r="AR554" s="16"/>
      <c r="AS554" s="16"/>
      <c r="AT554" s="16"/>
      <c r="AU554" s="16"/>
      <c r="BE554" s="1"/>
      <c r="BF554" s="1"/>
      <c r="BG554" s="1"/>
      <c r="BH554" s="1"/>
      <c r="BI554" s="1"/>
      <c r="BJ554" s="1"/>
      <c r="BK554" s="1"/>
      <c r="BL554" s="1"/>
    </row>
    <row r="555" spans="1:246" ht="15.75">
      <c r="A555">
        <v>529</v>
      </c>
      <c r="C555" s="39" t="s">
        <v>465</v>
      </c>
      <c r="D555"/>
      <c r="E555" s="64">
        <v>1</v>
      </c>
      <c r="F555" s="51" t="s">
        <v>45</v>
      </c>
      <c r="G555" s="188">
        <v>0.5</v>
      </c>
      <c r="H555" s="33"/>
      <c r="I555" s="33"/>
      <c r="J555" s="33"/>
      <c r="K555" s="33"/>
      <c r="L555" s="33"/>
      <c r="M555" s="33"/>
      <c r="N555" s="188">
        <v>1</v>
      </c>
      <c r="O555" s="33"/>
      <c r="P555" s="33"/>
      <c r="Q555" s="33"/>
      <c r="R555" s="33"/>
      <c r="S555" s="33"/>
      <c r="T555" s="33"/>
      <c r="U555" s="188">
        <v>0.5</v>
      </c>
      <c r="V555" s="33"/>
      <c r="W555" s="33"/>
      <c r="X555" s="33"/>
      <c r="Y555" s="33"/>
      <c r="Z555" s="33"/>
      <c r="AA555" s="33"/>
      <c r="AB555" s="188">
        <v>1</v>
      </c>
      <c r="AC555" s="33"/>
      <c r="AD555" s="33"/>
      <c r="AE555" s="33"/>
      <c r="AF555" s="33"/>
      <c r="AG555" s="33"/>
      <c r="AH555" s="33"/>
      <c r="AI555" s="188">
        <v>1</v>
      </c>
      <c r="AJ555" s="33"/>
      <c r="AK555" s="33"/>
      <c r="AL555" s="33"/>
      <c r="AM555" s="33"/>
      <c r="AN555" s="10"/>
      <c r="AO555" s="10"/>
      <c r="AP555" s="10"/>
      <c r="AQ555" s="10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  <c r="FW555" s="16"/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16"/>
      <c r="GJ555" s="16"/>
      <c r="GK555" s="16"/>
      <c r="GL555" s="16"/>
      <c r="GM555" s="16"/>
      <c r="GN555" s="16"/>
      <c r="GO555" s="16"/>
      <c r="GP555" s="16"/>
      <c r="GQ555" s="16"/>
      <c r="GR555" s="16"/>
      <c r="GS555" s="16"/>
      <c r="GT555" s="16"/>
      <c r="GU555" s="16"/>
      <c r="GV555" s="16"/>
      <c r="GW555" s="16"/>
      <c r="GX555" s="16"/>
      <c r="GY555" s="16"/>
      <c r="GZ555" s="16"/>
      <c r="HA555" s="16"/>
      <c r="HB555" s="16"/>
      <c r="HC555" s="16"/>
      <c r="HD555" s="16"/>
      <c r="HE555" s="16"/>
      <c r="HF555" s="16"/>
      <c r="HG555" s="16"/>
      <c r="HH555" s="16"/>
      <c r="HI555" s="16"/>
      <c r="HJ555" s="16"/>
      <c r="HK555" s="16"/>
      <c r="HL555" s="16"/>
      <c r="HM555" s="16"/>
      <c r="HN555" s="16"/>
      <c r="HO555" s="16"/>
      <c r="HP555" s="16"/>
      <c r="HQ555" s="16"/>
      <c r="HR555" s="16"/>
      <c r="HS555" s="16"/>
      <c r="HT555" s="16"/>
      <c r="HU555" s="16"/>
      <c r="HV555" s="16"/>
      <c r="HW555" s="16"/>
      <c r="HX555" s="16"/>
      <c r="HY555" s="16"/>
      <c r="HZ555" s="16"/>
      <c r="IA555" s="16"/>
      <c r="IB555" s="16"/>
      <c r="IC555" s="16"/>
      <c r="ID555" s="16"/>
      <c r="IE555" s="16"/>
      <c r="IF555" s="16"/>
      <c r="IG555" s="16"/>
      <c r="IH555" s="16"/>
      <c r="II555" s="16"/>
      <c r="IJ555" s="16"/>
      <c r="IK555" s="16"/>
      <c r="IL555" s="16"/>
    </row>
    <row r="556" spans="1:64" ht="15.75">
      <c r="A556">
        <v>530</v>
      </c>
      <c r="C556" s="39" t="s">
        <v>466</v>
      </c>
      <c r="D556"/>
      <c r="E556" s="64">
        <v>1</v>
      </c>
      <c r="F556" s="51" t="s">
        <v>47</v>
      </c>
      <c r="G556" s="188">
        <v>0.5</v>
      </c>
      <c r="H556" s="33"/>
      <c r="I556" s="33"/>
      <c r="J556" s="33"/>
      <c r="K556" s="33"/>
      <c r="L556" s="33"/>
      <c r="M556" s="33"/>
      <c r="N556" s="188">
        <v>1</v>
      </c>
      <c r="O556" s="33"/>
      <c r="P556" s="33"/>
      <c r="Q556" s="33"/>
      <c r="R556" s="33"/>
      <c r="S556" s="33"/>
      <c r="T556" s="33"/>
      <c r="U556" s="188">
        <v>1</v>
      </c>
      <c r="V556" s="33"/>
      <c r="W556" s="33"/>
      <c r="X556" s="33"/>
      <c r="Y556" s="33"/>
      <c r="Z556" s="33"/>
      <c r="AA556" s="33"/>
      <c r="AB556" s="188">
        <v>1</v>
      </c>
      <c r="AC556" s="33"/>
      <c r="AD556" s="33"/>
      <c r="AE556" s="33"/>
      <c r="AF556" s="33"/>
      <c r="AG556" s="33"/>
      <c r="AH556" s="33"/>
      <c r="AI556" s="188">
        <v>0.5</v>
      </c>
      <c r="AJ556" s="33"/>
      <c r="AK556" s="33"/>
      <c r="AL556" s="33"/>
      <c r="AM556" s="33"/>
      <c r="AN556" s="10"/>
      <c r="AO556" s="10"/>
      <c r="AP556" s="10"/>
      <c r="AQ556" s="10"/>
      <c r="AR556" s="16"/>
      <c r="AS556" s="16"/>
      <c r="AT556" s="16"/>
      <c r="AU556" s="16"/>
      <c r="BE556" s="1"/>
      <c r="BF556" s="1"/>
      <c r="BG556" s="1"/>
      <c r="BH556" s="1"/>
      <c r="BI556" s="1"/>
      <c r="BJ556" s="1"/>
      <c r="BK556" s="1"/>
      <c r="BL556" s="1"/>
    </row>
    <row r="557" spans="1:64" ht="15.75">
      <c r="A557">
        <v>531</v>
      </c>
      <c r="C557" s="39" t="s">
        <v>94</v>
      </c>
      <c r="D557"/>
      <c r="E557" s="64">
        <v>1</v>
      </c>
      <c r="F557" s="51" t="s">
        <v>46</v>
      </c>
      <c r="G557" s="188">
        <v>0.5</v>
      </c>
      <c r="H557" s="33"/>
      <c r="I557" s="33"/>
      <c r="J557" s="33"/>
      <c r="K557" s="33"/>
      <c r="L557" s="33"/>
      <c r="M557" s="33"/>
      <c r="N557" s="188">
        <v>1</v>
      </c>
      <c r="O557" s="33"/>
      <c r="P557" s="33"/>
      <c r="Q557" s="33"/>
      <c r="R557" s="33"/>
      <c r="S557" s="33"/>
      <c r="T557" s="33"/>
      <c r="U557" s="188">
        <v>1</v>
      </c>
      <c r="V557" s="33"/>
      <c r="W557" s="33"/>
      <c r="X557" s="33"/>
      <c r="Y557" s="33"/>
      <c r="Z557" s="33"/>
      <c r="AA557" s="33"/>
      <c r="AB557" s="188">
        <v>1</v>
      </c>
      <c r="AC557" s="33"/>
      <c r="AD557" s="33"/>
      <c r="AE557" s="33"/>
      <c r="AF557" s="33"/>
      <c r="AG557" s="33"/>
      <c r="AH557" s="33"/>
      <c r="AI557" s="188">
        <v>1</v>
      </c>
      <c r="AJ557" s="33"/>
      <c r="AK557" s="33"/>
      <c r="AL557" s="33"/>
      <c r="AM557" s="33"/>
      <c r="AN557" s="10"/>
      <c r="AO557" s="10"/>
      <c r="AP557" s="10"/>
      <c r="AQ557" s="10"/>
      <c r="AR557" s="16"/>
      <c r="AS557" s="16"/>
      <c r="AT557" s="16"/>
      <c r="AU557" s="16"/>
      <c r="BE557" s="1"/>
      <c r="BF557" s="1"/>
      <c r="BG557" s="1"/>
      <c r="BH557" s="1"/>
      <c r="BI557" s="1"/>
      <c r="BJ557" s="1"/>
      <c r="BK557" s="1"/>
      <c r="BL557" s="1"/>
    </row>
    <row r="558" spans="1:64" ht="15.75">
      <c r="A558">
        <v>532</v>
      </c>
      <c r="C558" s="39" t="s">
        <v>638</v>
      </c>
      <c r="D558"/>
      <c r="E558" s="64">
        <v>1</v>
      </c>
      <c r="F558" s="51" t="s">
        <v>47</v>
      </c>
      <c r="G558" s="187">
        <v>1</v>
      </c>
      <c r="N558" s="187">
        <v>1</v>
      </c>
      <c r="U558" s="187">
        <v>0.5</v>
      </c>
      <c r="AB558" s="187">
        <v>1</v>
      </c>
      <c r="AI558" s="187">
        <v>1</v>
      </c>
      <c r="AN558" s="10"/>
      <c r="AO558" s="10"/>
      <c r="AP558" s="10"/>
      <c r="AQ558" s="10"/>
      <c r="AR558" s="16"/>
      <c r="AS558" s="16"/>
      <c r="AT558" s="16"/>
      <c r="AU558" s="16"/>
      <c r="BE558" s="1"/>
      <c r="BF558" s="1"/>
      <c r="BG558" s="1"/>
      <c r="BH558" s="1"/>
      <c r="BI558" s="1"/>
      <c r="BJ558" s="1"/>
      <c r="BK558" s="1"/>
      <c r="BL558" s="1"/>
    </row>
    <row r="559" spans="1:64" ht="15.75">
      <c r="A559">
        <v>533</v>
      </c>
      <c r="C559" s="39" t="s">
        <v>467</v>
      </c>
      <c r="D559">
        <v>1</v>
      </c>
      <c r="E559" s="64">
        <v>1</v>
      </c>
      <c r="F559" s="51" t="s">
        <v>47</v>
      </c>
      <c r="G559" s="187">
        <v>1</v>
      </c>
      <c r="L559" s="189">
        <v>1</v>
      </c>
      <c r="N559" s="187">
        <v>1</v>
      </c>
      <c r="S559" s="189">
        <v>1</v>
      </c>
      <c r="U559" s="187">
        <v>0.5</v>
      </c>
      <c r="Z559" s="189">
        <v>1</v>
      </c>
      <c r="AB559" s="187">
        <v>0.5</v>
      </c>
      <c r="AG559" s="189">
        <v>1</v>
      </c>
      <c r="AI559" s="187">
        <v>0.5</v>
      </c>
      <c r="AN559" s="10"/>
      <c r="AO559" s="10"/>
      <c r="AP559" s="10"/>
      <c r="AQ559" s="10"/>
      <c r="AR559" s="16"/>
      <c r="AS559" s="16"/>
      <c r="AT559" s="16"/>
      <c r="AU559" s="16"/>
      <c r="BE559" s="1"/>
      <c r="BF559" s="1"/>
      <c r="BG559" s="1"/>
      <c r="BH559" s="1"/>
      <c r="BI559" s="1"/>
      <c r="BJ559" s="1"/>
      <c r="BK559" s="1"/>
      <c r="BL559" s="1"/>
    </row>
    <row r="560" spans="1:64" ht="15.75">
      <c r="A560">
        <v>534</v>
      </c>
      <c r="C560" s="39" t="s">
        <v>468</v>
      </c>
      <c r="D560"/>
      <c r="E560" s="64">
        <v>1</v>
      </c>
      <c r="F560" s="51" t="s">
        <v>47</v>
      </c>
      <c r="G560" s="188">
        <v>1</v>
      </c>
      <c r="H560" s="33"/>
      <c r="I560" s="33"/>
      <c r="J560" s="33"/>
      <c r="K560" s="33"/>
      <c r="L560" s="33"/>
      <c r="M560" s="33"/>
      <c r="N560" s="188">
        <v>1</v>
      </c>
      <c r="O560" s="33"/>
      <c r="P560" s="33"/>
      <c r="Q560" s="33"/>
      <c r="R560" s="33"/>
      <c r="S560" s="33"/>
      <c r="T560" s="33"/>
      <c r="U560" s="188">
        <v>1</v>
      </c>
      <c r="V560" s="33"/>
      <c r="W560" s="33"/>
      <c r="X560" s="33"/>
      <c r="Y560" s="33"/>
      <c r="Z560" s="33"/>
      <c r="AA560" s="33"/>
      <c r="AB560" s="188">
        <v>1</v>
      </c>
      <c r="AC560" s="33"/>
      <c r="AD560" s="33"/>
      <c r="AE560" s="33"/>
      <c r="AF560" s="33"/>
      <c r="AG560" s="33"/>
      <c r="AH560" s="33"/>
      <c r="AI560" s="188">
        <v>0.5</v>
      </c>
      <c r="AJ560" s="33"/>
      <c r="AK560" s="33"/>
      <c r="AL560" s="33"/>
      <c r="AM560" s="33"/>
      <c r="AN560" s="10"/>
      <c r="AO560" s="10"/>
      <c r="AP560" s="10"/>
      <c r="AQ560" s="10"/>
      <c r="AR560" s="16"/>
      <c r="AS560" s="16"/>
      <c r="AT560" s="16"/>
      <c r="AU560" s="16"/>
      <c r="BE560" s="1"/>
      <c r="BF560" s="1"/>
      <c r="BG560" s="1"/>
      <c r="BH560" s="1"/>
      <c r="BI560" s="1"/>
      <c r="BJ560" s="1"/>
      <c r="BK560" s="1"/>
      <c r="BL560" s="1"/>
    </row>
    <row r="561" spans="1:64" ht="15.75">
      <c r="A561">
        <v>535</v>
      </c>
      <c r="C561" s="39" t="s">
        <v>469</v>
      </c>
      <c r="D561"/>
      <c r="E561" s="64">
        <v>1</v>
      </c>
      <c r="F561" s="51" t="s">
        <v>47</v>
      </c>
      <c r="G561" s="188">
        <v>1</v>
      </c>
      <c r="H561" s="33"/>
      <c r="I561" s="33"/>
      <c r="J561" s="33"/>
      <c r="K561" s="33"/>
      <c r="L561" s="33"/>
      <c r="M561" s="33"/>
      <c r="N561" s="188">
        <v>1</v>
      </c>
      <c r="O561" s="33"/>
      <c r="P561" s="33"/>
      <c r="Q561" s="33"/>
      <c r="R561" s="33"/>
      <c r="S561" s="33"/>
      <c r="T561" s="33"/>
      <c r="U561" s="188">
        <v>1</v>
      </c>
      <c r="V561" s="33"/>
      <c r="W561" s="33"/>
      <c r="X561" s="33"/>
      <c r="Y561" s="33"/>
      <c r="Z561" s="33"/>
      <c r="AA561" s="33"/>
      <c r="AB561" s="188">
        <v>1</v>
      </c>
      <c r="AC561" s="33"/>
      <c r="AD561" s="33"/>
      <c r="AE561" s="33"/>
      <c r="AF561" s="33"/>
      <c r="AG561" s="33"/>
      <c r="AH561" s="33"/>
      <c r="AI561" s="188">
        <v>1</v>
      </c>
      <c r="AJ561" s="33"/>
      <c r="AK561" s="33"/>
      <c r="AL561" s="33"/>
      <c r="AM561" s="33"/>
      <c r="AN561" s="10"/>
      <c r="AO561" s="10"/>
      <c r="AP561" s="10"/>
      <c r="AQ561" s="10"/>
      <c r="AR561" s="16"/>
      <c r="AS561" s="16"/>
      <c r="AT561" s="16"/>
      <c r="AU561" s="16"/>
      <c r="BE561" s="1"/>
      <c r="BF561" s="1"/>
      <c r="BG561" s="1"/>
      <c r="BH561" s="1"/>
      <c r="BI561" s="1"/>
      <c r="BJ561" s="1"/>
      <c r="BK561" s="1"/>
      <c r="BL561" s="1"/>
    </row>
    <row r="562" spans="1:64" ht="15.75">
      <c r="A562">
        <v>536</v>
      </c>
      <c r="C562" s="39" t="s">
        <v>470</v>
      </c>
      <c r="D562">
        <v>1</v>
      </c>
      <c r="E562" s="64">
        <v>1</v>
      </c>
      <c r="F562" s="51" t="s">
        <v>47</v>
      </c>
      <c r="G562" s="188">
        <v>1</v>
      </c>
      <c r="H562" s="33"/>
      <c r="I562" s="33"/>
      <c r="J562" s="33"/>
      <c r="K562" s="33"/>
      <c r="L562" s="190">
        <v>1</v>
      </c>
      <c r="M562" s="33"/>
      <c r="N562" s="188">
        <v>0.5</v>
      </c>
      <c r="O562" s="33"/>
      <c r="P562" s="33"/>
      <c r="Q562" s="33"/>
      <c r="R562" s="33"/>
      <c r="S562" s="190">
        <v>1</v>
      </c>
      <c r="T562" s="33"/>
      <c r="U562" s="188">
        <v>1</v>
      </c>
      <c r="V562" s="33"/>
      <c r="W562" s="33"/>
      <c r="X562" s="33"/>
      <c r="Y562" s="33"/>
      <c r="Z562" s="190">
        <v>1</v>
      </c>
      <c r="AA562" s="33"/>
      <c r="AB562" s="188">
        <v>1</v>
      </c>
      <c r="AC562" s="33"/>
      <c r="AD562" s="33"/>
      <c r="AE562" s="33"/>
      <c r="AF562" s="33"/>
      <c r="AG562" s="190">
        <v>1</v>
      </c>
      <c r="AH562" s="33"/>
      <c r="AI562" s="188">
        <v>1</v>
      </c>
      <c r="AJ562" s="33"/>
      <c r="AK562" s="33"/>
      <c r="AL562" s="33"/>
      <c r="AM562" s="33"/>
      <c r="AN562" s="10"/>
      <c r="AO562" s="10"/>
      <c r="AP562" s="10"/>
      <c r="AQ562" s="10"/>
      <c r="AR562" s="16"/>
      <c r="AS562" s="16"/>
      <c r="AT562" s="16"/>
      <c r="AU562" s="16"/>
      <c r="BE562" s="1"/>
      <c r="BF562" s="1"/>
      <c r="BG562" s="1"/>
      <c r="BH562" s="1"/>
      <c r="BI562" s="1"/>
      <c r="BJ562" s="1"/>
      <c r="BK562" s="1"/>
      <c r="BL562" s="1"/>
    </row>
    <row r="563" spans="1:64" ht="15.75">
      <c r="A563">
        <v>537</v>
      </c>
      <c r="C563" s="39" t="s">
        <v>471</v>
      </c>
      <c r="D563"/>
      <c r="E563" s="64">
        <v>1</v>
      </c>
      <c r="F563" s="51" t="s">
        <v>45</v>
      </c>
      <c r="G563" s="188">
        <v>1</v>
      </c>
      <c r="H563" s="33"/>
      <c r="I563" s="33"/>
      <c r="J563" s="33"/>
      <c r="K563" s="33"/>
      <c r="L563" s="33"/>
      <c r="M563" s="33"/>
      <c r="N563" s="188">
        <v>1</v>
      </c>
      <c r="O563" s="33"/>
      <c r="P563" s="33"/>
      <c r="Q563" s="33"/>
      <c r="R563" s="33"/>
      <c r="S563" s="33"/>
      <c r="T563" s="33"/>
      <c r="U563" s="188">
        <v>1</v>
      </c>
      <c r="V563" s="33"/>
      <c r="W563" s="33"/>
      <c r="X563" s="33"/>
      <c r="Y563" s="33"/>
      <c r="Z563" s="33"/>
      <c r="AA563" s="33"/>
      <c r="AB563" s="188">
        <v>0.5</v>
      </c>
      <c r="AC563" s="33"/>
      <c r="AD563" s="33"/>
      <c r="AE563" s="33"/>
      <c r="AF563" s="33"/>
      <c r="AG563" s="33"/>
      <c r="AH563" s="33"/>
      <c r="AI563" s="188">
        <v>1</v>
      </c>
      <c r="AJ563" s="33"/>
      <c r="AK563" s="33"/>
      <c r="AL563" s="33"/>
      <c r="AM563" s="33"/>
      <c r="AN563" s="10"/>
      <c r="AO563" s="10"/>
      <c r="AP563" s="10"/>
      <c r="AQ563" s="10"/>
      <c r="AR563" s="16"/>
      <c r="AS563" s="16"/>
      <c r="AT563" s="16"/>
      <c r="AU563" s="16"/>
      <c r="BE563" s="1"/>
      <c r="BF563" s="1"/>
      <c r="BG563" s="1"/>
      <c r="BH563" s="1"/>
      <c r="BI563" s="1"/>
      <c r="BJ563" s="1"/>
      <c r="BK563" s="1"/>
      <c r="BL563" s="1"/>
    </row>
    <row r="564" spans="1:64" ht="15.75">
      <c r="A564">
        <v>538</v>
      </c>
      <c r="C564" s="39" t="s">
        <v>468</v>
      </c>
      <c r="D564"/>
      <c r="E564" s="64">
        <v>1</v>
      </c>
      <c r="F564" s="51" t="s">
        <v>47</v>
      </c>
      <c r="G564" s="188">
        <v>0.5</v>
      </c>
      <c r="H564" s="33"/>
      <c r="I564" s="33"/>
      <c r="J564" s="33"/>
      <c r="K564" s="33"/>
      <c r="L564" s="33"/>
      <c r="M564" s="33"/>
      <c r="N564" s="188">
        <v>1</v>
      </c>
      <c r="O564" s="33"/>
      <c r="P564" s="33"/>
      <c r="Q564" s="33"/>
      <c r="R564" s="33"/>
      <c r="S564" s="33"/>
      <c r="T564" s="33"/>
      <c r="U564" s="188">
        <v>1</v>
      </c>
      <c r="V564" s="33"/>
      <c r="W564" s="33"/>
      <c r="X564" s="33"/>
      <c r="Y564" s="33"/>
      <c r="Z564" s="33"/>
      <c r="AA564" s="33"/>
      <c r="AB564" s="188">
        <v>0.5</v>
      </c>
      <c r="AC564" s="33"/>
      <c r="AD564" s="33"/>
      <c r="AE564" s="33"/>
      <c r="AF564" s="33"/>
      <c r="AG564" s="33"/>
      <c r="AH564" s="33"/>
      <c r="AI564" s="188">
        <v>1</v>
      </c>
      <c r="AJ564" s="33"/>
      <c r="AK564" s="33"/>
      <c r="AL564" s="33"/>
      <c r="AM564" s="33"/>
      <c r="AN564" s="10"/>
      <c r="AO564" s="10"/>
      <c r="AP564" s="10"/>
      <c r="AQ564" s="10"/>
      <c r="AR564" s="16"/>
      <c r="AS564" s="16"/>
      <c r="AT564" s="16"/>
      <c r="AU564" s="16"/>
      <c r="BE564" s="1"/>
      <c r="BF564" s="1"/>
      <c r="BG564" s="1"/>
      <c r="BH564" s="1"/>
      <c r="BI564" s="1"/>
      <c r="BJ564" s="1"/>
      <c r="BK564" s="1"/>
      <c r="BL564" s="1"/>
    </row>
    <row r="565" spans="1:64" ht="15.75">
      <c r="A565">
        <v>539</v>
      </c>
      <c r="C565" s="39" t="s">
        <v>210</v>
      </c>
      <c r="D565"/>
      <c r="E565" s="64">
        <v>1</v>
      </c>
      <c r="F565" s="51" t="s">
        <v>47</v>
      </c>
      <c r="G565" s="188">
        <v>1</v>
      </c>
      <c r="H565" s="33"/>
      <c r="I565" s="33"/>
      <c r="J565" s="33"/>
      <c r="K565" s="33"/>
      <c r="L565" s="33"/>
      <c r="M565" s="33"/>
      <c r="N565" s="188">
        <v>1</v>
      </c>
      <c r="O565" s="33"/>
      <c r="P565" s="33"/>
      <c r="Q565" s="33"/>
      <c r="R565" s="33"/>
      <c r="S565" s="33"/>
      <c r="T565" s="33"/>
      <c r="U565" s="188">
        <v>1</v>
      </c>
      <c r="V565" s="33"/>
      <c r="W565" s="33"/>
      <c r="X565" s="33"/>
      <c r="Y565" s="33"/>
      <c r="Z565" s="33"/>
      <c r="AA565" s="33"/>
      <c r="AB565" s="188">
        <v>1</v>
      </c>
      <c r="AC565" s="33"/>
      <c r="AD565" s="33"/>
      <c r="AE565" s="33"/>
      <c r="AF565" s="33"/>
      <c r="AG565" s="33"/>
      <c r="AH565" s="33"/>
      <c r="AI565" s="188">
        <v>0.5</v>
      </c>
      <c r="AJ565" s="33"/>
      <c r="AK565" s="33"/>
      <c r="AL565" s="33"/>
      <c r="AM565" s="33"/>
      <c r="AN565" s="10"/>
      <c r="AO565" s="10"/>
      <c r="AP565" s="10"/>
      <c r="AQ565" s="10"/>
      <c r="AR565" s="16"/>
      <c r="AS565" s="16"/>
      <c r="AT565" s="16"/>
      <c r="AU565" s="16"/>
      <c r="BE565" s="1"/>
      <c r="BF565" s="1"/>
      <c r="BG565" s="1"/>
      <c r="BH565" s="1"/>
      <c r="BI565" s="1"/>
      <c r="BJ565" s="1"/>
      <c r="BK565" s="1"/>
      <c r="BL565" s="1"/>
    </row>
    <row r="566" spans="1:64" ht="15.75">
      <c r="A566">
        <v>540</v>
      </c>
      <c r="C566" s="39" t="s">
        <v>472</v>
      </c>
      <c r="D566"/>
      <c r="E566" s="64">
        <v>1</v>
      </c>
      <c r="F566" s="51" t="s">
        <v>47</v>
      </c>
      <c r="G566" s="188">
        <v>1</v>
      </c>
      <c r="H566" s="33"/>
      <c r="I566" s="33"/>
      <c r="J566" s="33"/>
      <c r="K566" s="33"/>
      <c r="L566" s="33"/>
      <c r="M566" s="33"/>
      <c r="N566" s="188">
        <v>1</v>
      </c>
      <c r="O566" s="33"/>
      <c r="P566" s="33"/>
      <c r="Q566" s="33"/>
      <c r="R566" s="33"/>
      <c r="S566" s="33"/>
      <c r="T566" s="33"/>
      <c r="U566" s="188">
        <v>1</v>
      </c>
      <c r="V566" s="33"/>
      <c r="W566" s="33"/>
      <c r="X566" s="33"/>
      <c r="Y566" s="33"/>
      <c r="Z566" s="33"/>
      <c r="AA566" s="33"/>
      <c r="AB566" s="188">
        <v>1</v>
      </c>
      <c r="AC566" s="33"/>
      <c r="AD566" s="33"/>
      <c r="AE566" s="33"/>
      <c r="AF566" s="33"/>
      <c r="AG566" s="33"/>
      <c r="AH566" s="33"/>
      <c r="AI566" s="188">
        <v>1</v>
      </c>
      <c r="AJ566" s="33"/>
      <c r="AK566" s="33"/>
      <c r="AL566" s="33"/>
      <c r="AM566" s="33"/>
      <c r="AN566" s="10"/>
      <c r="AO566" s="10"/>
      <c r="AP566" s="10"/>
      <c r="AQ566" s="10"/>
      <c r="AR566" s="16"/>
      <c r="AS566" s="16"/>
      <c r="AT566" s="16"/>
      <c r="AU566" s="16"/>
      <c r="BE566" s="1"/>
      <c r="BF566" s="1"/>
      <c r="BG566" s="1"/>
      <c r="BH566" s="1"/>
      <c r="BI566" s="1"/>
      <c r="BJ566" s="1"/>
      <c r="BK566" s="1"/>
      <c r="BL566" s="1"/>
    </row>
    <row r="567" spans="1:64" ht="15.75">
      <c r="A567">
        <v>541</v>
      </c>
      <c r="C567" s="39" t="s">
        <v>473</v>
      </c>
      <c r="D567"/>
      <c r="E567" s="64">
        <v>1</v>
      </c>
      <c r="F567" s="51" t="s">
        <v>47</v>
      </c>
      <c r="G567" s="188">
        <v>1</v>
      </c>
      <c r="H567" s="33"/>
      <c r="I567" s="33"/>
      <c r="J567" s="33"/>
      <c r="K567" s="33"/>
      <c r="L567" s="33"/>
      <c r="M567" s="33"/>
      <c r="N567" s="188">
        <v>1</v>
      </c>
      <c r="O567" s="33"/>
      <c r="P567" s="33"/>
      <c r="Q567" s="33"/>
      <c r="R567" s="33"/>
      <c r="S567" s="33"/>
      <c r="T567" s="33"/>
      <c r="U567" s="188">
        <v>0.5</v>
      </c>
      <c r="V567" s="33"/>
      <c r="W567" s="33"/>
      <c r="X567" s="33"/>
      <c r="Y567" s="33"/>
      <c r="Z567" s="33"/>
      <c r="AA567" s="33"/>
      <c r="AB567" s="188">
        <v>1</v>
      </c>
      <c r="AC567" s="33"/>
      <c r="AD567" s="33"/>
      <c r="AE567" s="33"/>
      <c r="AF567" s="33"/>
      <c r="AG567" s="33"/>
      <c r="AH567" s="33"/>
      <c r="AI567" s="188">
        <v>1</v>
      </c>
      <c r="AJ567" s="33"/>
      <c r="AK567" s="33"/>
      <c r="AL567" s="33"/>
      <c r="AM567" s="33"/>
      <c r="AN567" s="10"/>
      <c r="AO567" s="10"/>
      <c r="AP567" s="10"/>
      <c r="AQ567" s="10"/>
      <c r="AR567" s="16"/>
      <c r="AS567" s="16"/>
      <c r="AT567" s="16"/>
      <c r="AU567" s="16"/>
      <c r="BE567" s="1"/>
      <c r="BF567" s="1"/>
      <c r="BG567" s="1"/>
      <c r="BH567" s="1"/>
      <c r="BI567" s="1"/>
      <c r="BJ567" s="1"/>
      <c r="BK567" s="1"/>
      <c r="BL567" s="1"/>
    </row>
    <row r="568" spans="1:64" ht="15.75">
      <c r="A568">
        <v>542</v>
      </c>
      <c r="C568" s="39" t="s">
        <v>179</v>
      </c>
      <c r="D568"/>
      <c r="E568" s="64">
        <v>1</v>
      </c>
      <c r="F568" s="51" t="s">
        <v>47</v>
      </c>
      <c r="G568" s="188">
        <v>1</v>
      </c>
      <c r="H568" s="33"/>
      <c r="I568" s="33"/>
      <c r="J568" s="33"/>
      <c r="K568" s="33"/>
      <c r="L568" s="33"/>
      <c r="M568" s="33"/>
      <c r="N568" s="188">
        <v>1</v>
      </c>
      <c r="O568" s="33"/>
      <c r="P568" s="33"/>
      <c r="Q568" s="33"/>
      <c r="R568" s="33"/>
      <c r="S568" s="33"/>
      <c r="T568" s="33"/>
      <c r="U568" s="188">
        <v>1</v>
      </c>
      <c r="V568" s="33"/>
      <c r="W568" s="33"/>
      <c r="X568" s="33"/>
      <c r="Y568" s="33"/>
      <c r="Z568" s="33"/>
      <c r="AA568" s="33"/>
      <c r="AB568" s="188">
        <v>1</v>
      </c>
      <c r="AC568" s="33"/>
      <c r="AD568" s="33"/>
      <c r="AE568" s="33"/>
      <c r="AF568" s="33"/>
      <c r="AG568" s="33"/>
      <c r="AH568" s="33"/>
      <c r="AI568" s="188">
        <v>1</v>
      </c>
      <c r="AJ568" s="33"/>
      <c r="AK568" s="33"/>
      <c r="AL568" s="33"/>
      <c r="AM568" s="33"/>
      <c r="AN568" s="10"/>
      <c r="AO568" s="10"/>
      <c r="AP568" s="10"/>
      <c r="AQ568" s="10"/>
      <c r="AR568" s="16"/>
      <c r="AS568" s="16"/>
      <c r="AT568" s="16"/>
      <c r="AU568" s="16"/>
      <c r="BE568" s="1"/>
      <c r="BF568" s="1"/>
      <c r="BG568" s="1"/>
      <c r="BH568" s="1"/>
      <c r="BI568" s="1"/>
      <c r="BJ568" s="1"/>
      <c r="BK568" s="1"/>
      <c r="BL568" s="1"/>
    </row>
    <row r="569" spans="3:64" ht="15.75">
      <c r="C569" s="39" t="s">
        <v>474</v>
      </c>
      <c r="D569"/>
      <c r="E569" s="64">
        <v>1</v>
      </c>
      <c r="F569" s="51" t="s">
        <v>47</v>
      </c>
      <c r="G569" s="188">
        <v>0.5</v>
      </c>
      <c r="H569" s="33"/>
      <c r="I569" s="33"/>
      <c r="J569" s="33"/>
      <c r="K569" s="33"/>
      <c r="L569" s="33"/>
      <c r="M569" s="33"/>
      <c r="N569" s="188">
        <v>0.5</v>
      </c>
      <c r="O569" s="33"/>
      <c r="P569" s="33"/>
      <c r="Q569" s="33"/>
      <c r="R569" s="33"/>
      <c r="S569" s="33"/>
      <c r="T569" s="33"/>
      <c r="U569" s="188">
        <v>1</v>
      </c>
      <c r="V569" s="33"/>
      <c r="W569" s="33"/>
      <c r="X569" s="33"/>
      <c r="Y569" s="33"/>
      <c r="Z569" s="33"/>
      <c r="AA569" s="33"/>
      <c r="AB569" s="188">
        <v>1</v>
      </c>
      <c r="AC569" s="33"/>
      <c r="AD569" s="33"/>
      <c r="AE569" s="33"/>
      <c r="AF569" s="33"/>
      <c r="AG569" s="33"/>
      <c r="AH569" s="33"/>
      <c r="AI569" s="188">
        <v>1</v>
      </c>
      <c r="AJ569" s="33"/>
      <c r="AK569" s="33"/>
      <c r="AL569" s="33"/>
      <c r="AM569" s="33"/>
      <c r="AN569" s="10"/>
      <c r="AO569" s="10"/>
      <c r="AP569" s="10"/>
      <c r="AQ569" s="10"/>
      <c r="AR569" s="16"/>
      <c r="AS569" s="16"/>
      <c r="AT569" s="16"/>
      <c r="AU569" s="16"/>
      <c r="BE569" s="1"/>
      <c r="BF569" s="1"/>
      <c r="BG569" s="1"/>
      <c r="BH569" s="1"/>
      <c r="BI569" s="1"/>
      <c r="BJ569" s="1"/>
      <c r="BK569" s="1"/>
      <c r="BL569" s="1"/>
    </row>
    <row r="570" spans="3:64" ht="15.75">
      <c r="C570" s="39" t="s">
        <v>535</v>
      </c>
      <c r="D570"/>
      <c r="E570" s="64">
        <v>1</v>
      </c>
      <c r="F570" s="51"/>
      <c r="G570" s="188">
        <v>1</v>
      </c>
      <c r="H570" s="33"/>
      <c r="I570" s="33"/>
      <c r="J570" s="33"/>
      <c r="K570" s="33"/>
      <c r="L570" s="33"/>
      <c r="M570" s="33"/>
      <c r="N570" s="188">
        <v>1</v>
      </c>
      <c r="O570" s="33"/>
      <c r="P570" s="33"/>
      <c r="Q570" s="33"/>
      <c r="R570" s="33"/>
      <c r="S570" s="33"/>
      <c r="T570" s="33"/>
      <c r="U570" s="188">
        <v>0.5</v>
      </c>
      <c r="V570" s="33"/>
      <c r="W570" s="33"/>
      <c r="X570" s="33"/>
      <c r="Y570" s="33"/>
      <c r="Z570" s="33"/>
      <c r="AA570" s="33"/>
      <c r="AB570" s="188">
        <v>1</v>
      </c>
      <c r="AC570" s="33"/>
      <c r="AD570" s="33"/>
      <c r="AE570" s="33"/>
      <c r="AF570" s="33"/>
      <c r="AG570" s="33"/>
      <c r="AH570" s="33"/>
      <c r="AI570" s="188">
        <v>0.5</v>
      </c>
      <c r="AJ570" s="33"/>
      <c r="AK570" s="33"/>
      <c r="AL570" s="33"/>
      <c r="AM570" s="33"/>
      <c r="AN570" s="10"/>
      <c r="AO570" s="10"/>
      <c r="AP570" s="10"/>
      <c r="AQ570" s="10"/>
      <c r="AR570" s="16"/>
      <c r="AS570" s="16"/>
      <c r="AT570" s="16"/>
      <c r="AU570" s="16"/>
      <c r="BE570" s="1"/>
      <c r="BF570" s="1"/>
      <c r="BG570" s="1"/>
      <c r="BH570" s="1"/>
      <c r="BI570" s="1"/>
      <c r="BJ570" s="1"/>
      <c r="BK570" s="1"/>
      <c r="BL570" s="1"/>
    </row>
    <row r="571" spans="3:64" ht="15.75">
      <c r="C571" s="39" t="s">
        <v>540</v>
      </c>
      <c r="D571"/>
      <c r="E571" s="64">
        <v>1</v>
      </c>
      <c r="F571" s="51" t="s">
        <v>46</v>
      </c>
      <c r="G571" s="188">
        <v>1</v>
      </c>
      <c r="H571" s="33"/>
      <c r="I571" s="33"/>
      <c r="J571" s="33"/>
      <c r="K571" s="33"/>
      <c r="L571" s="33"/>
      <c r="M571" s="33"/>
      <c r="N571" s="188">
        <v>1</v>
      </c>
      <c r="O571" s="33"/>
      <c r="P571" s="33"/>
      <c r="Q571" s="33"/>
      <c r="R571" s="33"/>
      <c r="S571" s="33"/>
      <c r="T571" s="33"/>
      <c r="U571" s="188">
        <v>1</v>
      </c>
      <c r="V571" s="33"/>
      <c r="W571" s="33"/>
      <c r="X571" s="33"/>
      <c r="Y571" s="33"/>
      <c r="Z571" s="33"/>
      <c r="AA571" s="33"/>
      <c r="AB571" s="188">
        <v>0.5</v>
      </c>
      <c r="AC571" s="33"/>
      <c r="AD571" s="33"/>
      <c r="AE571" s="33"/>
      <c r="AF571" s="33"/>
      <c r="AG571" s="33"/>
      <c r="AH571" s="33"/>
      <c r="AI571" s="188">
        <v>1</v>
      </c>
      <c r="AJ571" s="33"/>
      <c r="AK571" s="33"/>
      <c r="AL571" s="33"/>
      <c r="AM571" s="33"/>
      <c r="AN571" s="10"/>
      <c r="AO571" s="10"/>
      <c r="AP571" s="10"/>
      <c r="AQ571" s="10"/>
      <c r="AR571" s="16"/>
      <c r="AS571" s="16"/>
      <c r="AT571" s="16"/>
      <c r="AU571" s="16"/>
      <c r="BE571" s="1"/>
      <c r="BF571" s="1"/>
      <c r="BG571" s="1"/>
      <c r="BH571" s="1"/>
      <c r="BI571" s="1"/>
      <c r="BJ571" s="1"/>
      <c r="BK571" s="1"/>
      <c r="BL571" s="1"/>
    </row>
    <row r="572" spans="1:64" ht="15.75">
      <c r="A572">
        <v>543</v>
      </c>
      <c r="C572" s="39" t="s">
        <v>161</v>
      </c>
      <c r="D572"/>
      <c r="E572" s="64">
        <v>1</v>
      </c>
      <c r="F572" s="84"/>
      <c r="G572" s="188">
        <v>1</v>
      </c>
      <c r="H572" s="33"/>
      <c r="I572" s="33"/>
      <c r="J572" s="33"/>
      <c r="K572" s="33"/>
      <c r="L572" s="188">
        <v>1</v>
      </c>
      <c r="M572" s="33"/>
      <c r="N572" s="33"/>
      <c r="O572" s="33"/>
      <c r="P572" s="33"/>
      <c r="Q572" s="33"/>
      <c r="R572" s="33"/>
      <c r="S572" s="188">
        <v>0.5</v>
      </c>
      <c r="T572" s="33"/>
      <c r="U572" s="33"/>
      <c r="V572" s="33"/>
      <c r="W572" s="33"/>
      <c r="X572" s="33"/>
      <c r="Y572" s="33"/>
      <c r="Z572" s="188">
        <v>1</v>
      </c>
      <c r="AA572" s="33"/>
      <c r="AB572" s="33"/>
      <c r="AC572" s="33"/>
      <c r="AD572" s="33"/>
      <c r="AE572" s="33"/>
      <c r="AF572" s="33"/>
      <c r="AG572" s="33"/>
      <c r="AH572" s="33"/>
      <c r="AI572" s="188">
        <v>1</v>
      </c>
      <c r="AJ572" s="33"/>
      <c r="AK572" s="33"/>
      <c r="AL572" s="33"/>
      <c r="AM572" s="33"/>
      <c r="AN572" s="10"/>
      <c r="AO572" s="10"/>
      <c r="AP572" s="10"/>
      <c r="AQ572" s="10"/>
      <c r="AR572" s="16"/>
      <c r="AS572" s="16"/>
      <c r="AT572" s="16"/>
      <c r="AU572" s="16"/>
      <c r="BE572" s="1"/>
      <c r="BF572" s="1"/>
      <c r="BG572" s="1"/>
      <c r="BH572" s="1"/>
      <c r="BI572" s="1"/>
      <c r="BJ572" s="1"/>
      <c r="BK572" s="1"/>
      <c r="BL572" s="1"/>
    </row>
    <row r="573" spans="1:64" ht="15.75">
      <c r="A573">
        <v>544</v>
      </c>
      <c r="C573" s="39" t="s">
        <v>26</v>
      </c>
      <c r="D573"/>
      <c r="E573" s="64">
        <v>1</v>
      </c>
      <c r="F573" s="84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10"/>
      <c r="AO573" s="10"/>
      <c r="AP573" s="10"/>
      <c r="AQ573" s="10"/>
      <c r="AR573" s="16"/>
      <c r="AS573" s="16"/>
      <c r="AT573" s="16"/>
      <c r="AU573" s="16"/>
      <c r="BE573" s="1"/>
      <c r="BF573" s="1"/>
      <c r="BG573" s="1"/>
      <c r="BH573" s="1"/>
      <c r="BI573" s="1"/>
      <c r="BJ573" s="1"/>
      <c r="BK573" s="1"/>
      <c r="BL573" s="1"/>
    </row>
    <row r="574" spans="1:64" ht="15.75">
      <c r="A574">
        <v>545</v>
      </c>
      <c r="C574" s="39"/>
      <c r="D574"/>
      <c r="E574" s="64"/>
      <c r="F574" s="84"/>
      <c r="AN574" s="10"/>
      <c r="AO574" s="10"/>
      <c r="AP574" s="10"/>
      <c r="AQ574" s="10"/>
      <c r="AR574" s="16"/>
      <c r="AS574" s="16"/>
      <c r="AT574" s="16"/>
      <c r="AU574" s="16"/>
      <c r="BE574" s="1"/>
      <c r="BF574" s="1"/>
      <c r="BG574" s="1"/>
      <c r="BH574" s="1"/>
      <c r="BI574" s="1"/>
      <c r="BJ574" s="1"/>
      <c r="BK574" s="1"/>
      <c r="BL574" s="1"/>
    </row>
    <row r="575" spans="1:89" ht="15.75">
      <c r="A575">
        <v>546</v>
      </c>
      <c r="C575" s="10"/>
      <c r="D575" s="80"/>
      <c r="E575" s="64"/>
      <c r="F575" s="51"/>
      <c r="AN575" s="10"/>
      <c r="AO575" s="10"/>
      <c r="AP575" s="10"/>
      <c r="AQ575" s="10"/>
      <c r="AR575" s="9"/>
      <c r="AS575" s="9"/>
      <c r="AT575" s="10"/>
      <c r="AU575" s="10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</row>
    <row r="576" spans="1:89" ht="18">
      <c r="A576">
        <v>547</v>
      </c>
      <c r="B576" s="56">
        <v>24</v>
      </c>
      <c r="D576" s="164"/>
      <c r="E576" s="38"/>
      <c r="F576" s="50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0"/>
      <c r="AO576" s="10"/>
      <c r="AP576" s="10"/>
      <c r="AQ576" s="10"/>
      <c r="AR576" s="9"/>
      <c r="AS576" s="9"/>
      <c r="AT576" s="10"/>
      <c r="AU576" s="10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</row>
    <row r="577" spans="1:89" ht="18">
      <c r="A577">
        <v>548</v>
      </c>
      <c r="C577" s="54" t="s">
        <v>27</v>
      </c>
      <c r="D577" s="67"/>
      <c r="E577" s="20"/>
      <c r="F577" s="45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10"/>
      <c r="AO577" s="10"/>
      <c r="AP577" s="10"/>
      <c r="AQ577" s="10"/>
      <c r="AR577" s="9"/>
      <c r="AS577" s="9"/>
      <c r="AT577" s="10"/>
      <c r="AU577" s="10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</row>
    <row r="578" spans="1:89" ht="18">
      <c r="A578">
        <v>549</v>
      </c>
      <c r="C578" s="88">
        <f>'RESUM MENSUAL PAPER'!F24</f>
        <v>11912</v>
      </c>
      <c r="D578" s="67"/>
      <c r="E578" s="64"/>
      <c r="F578" s="51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10"/>
      <c r="AO578" s="10"/>
      <c r="AP578" s="10"/>
      <c r="AQ578" s="10"/>
      <c r="AR578" s="9"/>
      <c r="AS578" s="9"/>
      <c r="AT578" s="10"/>
      <c r="AU578" s="10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</row>
    <row r="579" spans="1:89" ht="15.75">
      <c r="A579">
        <v>550</v>
      </c>
      <c r="C579" s="7" t="s">
        <v>8</v>
      </c>
      <c r="D579" s="66"/>
      <c r="E579" s="20"/>
      <c r="F579" s="45"/>
      <c r="G579" s="10">
        <f aca="true" t="shared" si="16" ref="G579:AL579">G7</f>
        <v>1</v>
      </c>
      <c r="H579" s="10">
        <f t="shared" si="16"/>
        <v>2</v>
      </c>
      <c r="I579" s="10">
        <f t="shared" si="16"/>
        <v>3</v>
      </c>
      <c r="J579" s="10">
        <f t="shared" si="16"/>
        <v>4</v>
      </c>
      <c r="K579" s="10">
        <f t="shared" si="16"/>
        <v>5</v>
      </c>
      <c r="L579" s="10">
        <f t="shared" si="16"/>
        <v>6</v>
      </c>
      <c r="M579" s="10">
        <f t="shared" si="16"/>
        <v>7</v>
      </c>
      <c r="N579" s="10">
        <f t="shared" si="16"/>
        <v>8</v>
      </c>
      <c r="O579" s="10">
        <f t="shared" si="16"/>
        <v>9</v>
      </c>
      <c r="P579" s="10">
        <f t="shared" si="16"/>
        <v>10</v>
      </c>
      <c r="Q579" s="10">
        <f t="shared" si="16"/>
        <v>11</v>
      </c>
      <c r="R579" s="10">
        <f t="shared" si="16"/>
        <v>12</v>
      </c>
      <c r="S579" s="10">
        <f t="shared" si="16"/>
        <v>13</v>
      </c>
      <c r="T579" s="10">
        <f t="shared" si="16"/>
        <v>14</v>
      </c>
      <c r="U579" s="10">
        <f t="shared" si="16"/>
        <v>15</v>
      </c>
      <c r="V579" s="10">
        <f t="shared" si="16"/>
        <v>16</v>
      </c>
      <c r="W579" s="10">
        <f t="shared" si="16"/>
        <v>17</v>
      </c>
      <c r="X579" s="10">
        <f t="shared" si="16"/>
        <v>18</v>
      </c>
      <c r="Y579" s="10">
        <f t="shared" si="16"/>
        <v>19</v>
      </c>
      <c r="Z579" s="10">
        <f t="shared" si="16"/>
        <v>20</v>
      </c>
      <c r="AA579" s="10">
        <f t="shared" si="16"/>
        <v>21</v>
      </c>
      <c r="AB579" s="10">
        <f t="shared" si="16"/>
        <v>22</v>
      </c>
      <c r="AC579" s="10">
        <f t="shared" si="16"/>
        <v>23</v>
      </c>
      <c r="AD579" s="10">
        <f t="shared" si="16"/>
        <v>24</v>
      </c>
      <c r="AE579" s="10">
        <f t="shared" si="16"/>
        <v>25</v>
      </c>
      <c r="AF579" s="10">
        <f t="shared" si="16"/>
        <v>26</v>
      </c>
      <c r="AG579" s="10">
        <f t="shared" si="16"/>
        <v>27</v>
      </c>
      <c r="AH579" s="10">
        <f t="shared" si="16"/>
        <v>28</v>
      </c>
      <c r="AI579" s="10">
        <f t="shared" si="16"/>
        <v>29</v>
      </c>
      <c r="AJ579" s="10">
        <f t="shared" si="16"/>
        <v>30</v>
      </c>
      <c r="AK579" s="10">
        <f t="shared" si="16"/>
        <v>0</v>
      </c>
      <c r="AL579" s="10">
        <f t="shared" si="16"/>
        <v>0</v>
      </c>
      <c r="AM579" s="10">
        <f>AM7</f>
        <v>0</v>
      </c>
      <c r="AN579" s="10"/>
      <c r="AO579" s="10"/>
      <c r="AP579" s="10"/>
      <c r="AQ579" s="10"/>
      <c r="AR579" s="10"/>
      <c r="AS579" s="10"/>
      <c r="AT579" s="163"/>
      <c r="AU579" s="10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</row>
    <row r="580" spans="1:64" ht="15.75">
      <c r="A580">
        <v>551</v>
      </c>
      <c r="C580" s="39" t="s">
        <v>475</v>
      </c>
      <c r="D580"/>
      <c r="E580" s="64">
        <v>1</v>
      </c>
      <c r="F580" s="51" t="s">
        <v>47</v>
      </c>
      <c r="G580" s="187">
        <v>0.5</v>
      </c>
      <c r="N580" s="187">
        <v>1</v>
      </c>
      <c r="U580" s="189">
        <v>1</v>
      </c>
      <c r="AB580" s="187">
        <v>1</v>
      </c>
      <c r="AI580" s="187">
        <v>1</v>
      </c>
      <c r="AN580" s="10"/>
      <c r="AO580" s="10"/>
      <c r="AP580" s="10"/>
      <c r="AQ580" s="10"/>
      <c r="AR580" s="16"/>
      <c r="AS580" s="16"/>
      <c r="AT580" s="16"/>
      <c r="AU580" s="16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5.75">
      <c r="A581">
        <v>552</v>
      </c>
      <c r="C581" s="39" t="s">
        <v>95</v>
      </c>
      <c r="D581">
        <v>1</v>
      </c>
      <c r="E581" s="20">
        <v>1</v>
      </c>
      <c r="F581" s="51" t="s">
        <v>45</v>
      </c>
      <c r="G581" s="187">
        <v>0.5</v>
      </c>
      <c r="N581" s="187">
        <v>1</v>
      </c>
      <c r="P581" s="187">
        <v>0.5</v>
      </c>
      <c r="U581" s="187">
        <v>1</v>
      </c>
      <c r="AB581" s="187">
        <v>1</v>
      </c>
      <c r="AI581" s="189">
        <v>1</v>
      </c>
      <c r="AN581" s="10"/>
      <c r="AO581" s="10"/>
      <c r="AP581" s="10"/>
      <c r="AQ581" s="10"/>
      <c r="AR581" s="16"/>
      <c r="AS581" s="16"/>
      <c r="AT581" s="16"/>
      <c r="AU581" s="16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5.75">
      <c r="A582">
        <v>553</v>
      </c>
      <c r="C582" s="39" t="s">
        <v>96</v>
      </c>
      <c r="D582">
        <v>1</v>
      </c>
      <c r="E582" s="20">
        <v>1</v>
      </c>
      <c r="F582" s="51" t="s">
        <v>45</v>
      </c>
      <c r="G582" s="187">
        <v>0.5</v>
      </c>
      <c r="N582" s="187">
        <v>1</v>
      </c>
      <c r="P582" s="187">
        <v>0.5</v>
      </c>
      <c r="U582" s="187">
        <v>0.5</v>
      </c>
      <c r="W582" s="187">
        <v>0.5</v>
      </c>
      <c r="AB582" s="187">
        <v>1</v>
      </c>
      <c r="AD582" s="187">
        <v>0.5</v>
      </c>
      <c r="AI582" s="189">
        <v>1</v>
      </c>
      <c r="AN582" s="10"/>
      <c r="AO582" s="10"/>
      <c r="AP582" s="10"/>
      <c r="AQ582" s="10"/>
      <c r="AR582" s="16"/>
      <c r="AS582" s="16"/>
      <c r="AT582" s="16"/>
      <c r="AU582" s="16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5.75">
      <c r="A583">
        <v>554</v>
      </c>
      <c r="C583" s="39" t="s">
        <v>639</v>
      </c>
      <c r="D583">
        <v>1</v>
      </c>
      <c r="E583" s="64">
        <v>1</v>
      </c>
      <c r="F583" s="51" t="s">
        <v>47</v>
      </c>
      <c r="G583" s="187">
        <v>1</v>
      </c>
      <c r="I583" s="187">
        <v>0.5</v>
      </c>
      <c r="N583" s="187">
        <v>0.5</v>
      </c>
      <c r="P583" s="187">
        <v>1</v>
      </c>
      <c r="U583" s="187">
        <v>1</v>
      </c>
      <c r="AB583" s="187">
        <v>1</v>
      </c>
      <c r="AI583" s="189">
        <v>1</v>
      </c>
      <c r="AN583" s="10"/>
      <c r="AO583" s="10"/>
      <c r="AP583" s="10"/>
      <c r="AQ583" s="10"/>
      <c r="AR583" s="16"/>
      <c r="AS583" s="16"/>
      <c r="AT583" s="16"/>
      <c r="AU583" s="16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5.75">
      <c r="A584">
        <v>555</v>
      </c>
      <c r="C584" s="39" t="s">
        <v>202</v>
      </c>
      <c r="D584"/>
      <c r="E584" s="64">
        <v>1</v>
      </c>
      <c r="F584" s="51" t="s">
        <v>47</v>
      </c>
      <c r="G584" s="187">
        <v>0.5</v>
      </c>
      <c r="N584" s="187">
        <v>0.5</v>
      </c>
      <c r="U584" s="189">
        <v>1</v>
      </c>
      <c r="AB584" s="187">
        <v>0.5</v>
      </c>
      <c r="AI584" s="187">
        <v>1</v>
      </c>
      <c r="AN584" s="10"/>
      <c r="AO584" s="10"/>
      <c r="AP584" s="10"/>
      <c r="AQ584" s="10"/>
      <c r="AR584" s="16"/>
      <c r="AS584" s="16"/>
      <c r="AT584" s="16"/>
      <c r="AU584" s="16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5.75">
      <c r="A585">
        <v>556</v>
      </c>
      <c r="C585" s="39" t="s">
        <v>476</v>
      </c>
      <c r="D585"/>
      <c r="E585" s="64">
        <v>1</v>
      </c>
      <c r="F585" s="51" t="s">
        <v>45</v>
      </c>
      <c r="G585" s="187">
        <v>0.5</v>
      </c>
      <c r="N585" s="187">
        <v>1</v>
      </c>
      <c r="U585" s="187">
        <v>0.5</v>
      </c>
      <c r="AB585" s="187">
        <v>0.5</v>
      </c>
      <c r="AI585" s="187">
        <v>1</v>
      </c>
      <c r="AN585" s="10"/>
      <c r="AO585" s="10"/>
      <c r="AP585" s="10"/>
      <c r="AQ585" s="10"/>
      <c r="AR585" s="16"/>
      <c r="AS585" s="16"/>
      <c r="AT585" s="16"/>
      <c r="AU585" s="16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5.75">
      <c r="A586">
        <v>557</v>
      </c>
      <c r="C586" s="39" t="s">
        <v>176</v>
      </c>
      <c r="D586"/>
      <c r="E586" s="64">
        <v>1</v>
      </c>
      <c r="F586" s="51" t="s">
        <v>45</v>
      </c>
      <c r="G586" s="187">
        <v>0.5</v>
      </c>
      <c r="N586" s="187">
        <v>1</v>
      </c>
      <c r="U586" s="187">
        <v>1</v>
      </c>
      <c r="AB586" s="187">
        <v>1</v>
      </c>
      <c r="AI586" s="187">
        <v>1</v>
      </c>
      <c r="AN586" s="10"/>
      <c r="AO586" s="10"/>
      <c r="AP586" s="10"/>
      <c r="AQ586" s="10"/>
      <c r="AR586" s="16"/>
      <c r="AS586" s="16"/>
      <c r="AT586" s="16"/>
      <c r="AU586" s="16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5.75">
      <c r="A587">
        <v>558</v>
      </c>
      <c r="C587" s="39" t="s">
        <v>477</v>
      </c>
      <c r="D587"/>
      <c r="E587" s="64">
        <v>1</v>
      </c>
      <c r="F587" s="51" t="s">
        <v>45</v>
      </c>
      <c r="G587" s="187">
        <v>1</v>
      </c>
      <c r="N587" s="187">
        <v>1</v>
      </c>
      <c r="U587" s="189">
        <v>1</v>
      </c>
      <c r="AB587" s="187">
        <v>0.5</v>
      </c>
      <c r="AI587" s="189">
        <v>1</v>
      </c>
      <c r="AN587" s="10"/>
      <c r="AO587" s="10"/>
      <c r="AP587" s="10"/>
      <c r="AQ587" s="10"/>
      <c r="AR587" s="16"/>
      <c r="AS587" s="16"/>
      <c r="AT587" s="16"/>
      <c r="AU587" s="16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5.75">
      <c r="A588">
        <v>559</v>
      </c>
      <c r="C588" s="39" t="s">
        <v>478</v>
      </c>
      <c r="D588"/>
      <c r="E588" s="64">
        <v>1</v>
      </c>
      <c r="F588" s="51" t="s">
        <v>47</v>
      </c>
      <c r="G588" s="187">
        <v>0.5</v>
      </c>
      <c r="N588" s="187">
        <v>0.5</v>
      </c>
      <c r="U588" s="187">
        <v>1</v>
      </c>
      <c r="AB588" s="187">
        <v>1</v>
      </c>
      <c r="AI588" s="187">
        <v>1</v>
      </c>
      <c r="AN588" s="10"/>
      <c r="AO588" s="10"/>
      <c r="AP588" s="10"/>
      <c r="AQ588" s="10"/>
      <c r="AR588" s="16"/>
      <c r="AS588" s="16"/>
      <c r="AT588" s="16"/>
      <c r="AU588" s="16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5.75">
      <c r="A589">
        <v>560</v>
      </c>
      <c r="C589" s="39" t="s">
        <v>97</v>
      </c>
      <c r="D589"/>
      <c r="E589" s="64">
        <v>1</v>
      </c>
      <c r="F589" s="51" t="s">
        <v>45</v>
      </c>
      <c r="G589" s="189">
        <v>0.5</v>
      </c>
      <c r="N589" s="187">
        <v>1</v>
      </c>
      <c r="U589" s="187">
        <v>1</v>
      </c>
      <c r="AB589" s="187">
        <v>1</v>
      </c>
      <c r="AI589" s="187">
        <v>0.5</v>
      </c>
      <c r="AN589" s="10"/>
      <c r="AO589" s="10"/>
      <c r="AP589" s="10"/>
      <c r="AQ589" s="10"/>
      <c r="AR589" s="16"/>
      <c r="AS589" s="16"/>
      <c r="AT589" s="16"/>
      <c r="AU589" s="16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5.75">
      <c r="A590">
        <v>561</v>
      </c>
      <c r="C590" s="39" t="s">
        <v>479</v>
      </c>
      <c r="D590"/>
      <c r="E590" s="64">
        <v>1</v>
      </c>
      <c r="F590" s="51" t="s">
        <v>45</v>
      </c>
      <c r="G590" s="187">
        <v>1</v>
      </c>
      <c r="N590" s="187">
        <v>0.5</v>
      </c>
      <c r="U590" s="187">
        <v>0.5</v>
      </c>
      <c r="AB590" s="187">
        <v>1</v>
      </c>
      <c r="AI590" s="189">
        <v>0.5</v>
      </c>
      <c r="AN590" s="10"/>
      <c r="AO590" s="10"/>
      <c r="AP590" s="10"/>
      <c r="AQ590" s="10"/>
      <c r="AR590" s="16"/>
      <c r="AS590" s="16"/>
      <c r="AT590" s="16"/>
      <c r="AU590" s="16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5.75">
      <c r="A591">
        <v>562</v>
      </c>
      <c r="C591" s="39" t="s">
        <v>177</v>
      </c>
      <c r="D591"/>
      <c r="E591" s="64">
        <v>1</v>
      </c>
      <c r="F591" s="51" t="s">
        <v>45</v>
      </c>
      <c r="G591" s="187">
        <v>1</v>
      </c>
      <c r="N591" s="187">
        <v>1</v>
      </c>
      <c r="U591" s="189">
        <v>0.5</v>
      </c>
      <c r="AB591" s="187">
        <v>0.5</v>
      </c>
      <c r="AI591" s="187">
        <v>0.5</v>
      </c>
      <c r="AN591" s="10"/>
      <c r="AO591" s="10"/>
      <c r="AP591" s="10"/>
      <c r="AQ591" s="10"/>
      <c r="AR591" s="70"/>
      <c r="AS591" s="70"/>
      <c r="AT591" s="16"/>
      <c r="AU591" s="16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5.75">
      <c r="A592">
        <v>563</v>
      </c>
      <c r="C592" s="39" t="s">
        <v>98</v>
      </c>
      <c r="D592"/>
      <c r="E592" s="64">
        <v>1</v>
      </c>
      <c r="F592" s="51" t="s">
        <v>45</v>
      </c>
      <c r="G592" s="187">
        <v>0.5</v>
      </c>
      <c r="N592" s="187">
        <v>1</v>
      </c>
      <c r="U592" s="187">
        <v>1</v>
      </c>
      <c r="AB592" s="187">
        <v>1</v>
      </c>
      <c r="AI592" s="189">
        <v>1</v>
      </c>
      <c r="AN592" s="10"/>
      <c r="AO592" s="10"/>
      <c r="AP592" s="10"/>
      <c r="AQ592" s="10"/>
      <c r="AR592" s="70"/>
      <c r="AS592" s="70"/>
      <c r="AT592" s="16"/>
      <c r="AU592" s="16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5.75">
      <c r="A593">
        <v>564</v>
      </c>
      <c r="C593" s="39" t="s">
        <v>480</v>
      </c>
      <c r="D593">
        <v>0</v>
      </c>
      <c r="E593" s="64">
        <v>1</v>
      </c>
      <c r="F593" s="51" t="s">
        <v>45</v>
      </c>
      <c r="G593" s="187">
        <v>0.5</v>
      </c>
      <c r="N593" s="187">
        <v>0.5</v>
      </c>
      <c r="U593" s="187">
        <v>1</v>
      </c>
      <c r="AB593" s="187">
        <v>1</v>
      </c>
      <c r="AI593" s="187">
        <v>1</v>
      </c>
      <c r="AN593" s="10"/>
      <c r="AO593" s="10"/>
      <c r="AP593" s="10"/>
      <c r="AQ593" s="10"/>
      <c r="AR593" s="16"/>
      <c r="AS593" s="16"/>
      <c r="AT593" s="16"/>
      <c r="AU593" s="16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5.75">
      <c r="A594">
        <v>565</v>
      </c>
      <c r="C594" s="39" t="s">
        <v>642</v>
      </c>
      <c r="D594">
        <v>0</v>
      </c>
      <c r="E594" s="64">
        <v>1</v>
      </c>
      <c r="F594" s="51" t="s">
        <v>45</v>
      </c>
      <c r="G594" s="187">
        <v>0.5</v>
      </c>
      <c r="N594" s="187">
        <v>0</v>
      </c>
      <c r="AB594" s="187">
        <v>1</v>
      </c>
      <c r="AI594" s="189">
        <v>1</v>
      </c>
      <c r="AN594" s="10"/>
      <c r="AO594" s="10"/>
      <c r="AP594" s="10"/>
      <c r="AQ594" s="10"/>
      <c r="AR594" s="16"/>
      <c r="AS594" s="16"/>
      <c r="AT594" s="16"/>
      <c r="AU594" s="16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5.75">
      <c r="A595">
        <v>566</v>
      </c>
      <c r="C595" s="39" t="s">
        <v>481</v>
      </c>
      <c r="D595">
        <v>1</v>
      </c>
      <c r="E595" s="64">
        <v>1</v>
      </c>
      <c r="F595" s="51" t="s">
        <v>46</v>
      </c>
      <c r="G595" s="187">
        <v>1</v>
      </c>
      <c r="I595" s="187">
        <v>1</v>
      </c>
      <c r="N595" s="187">
        <v>1</v>
      </c>
      <c r="P595" s="187">
        <v>1</v>
      </c>
      <c r="U595" s="187">
        <v>1</v>
      </c>
      <c r="W595" s="187">
        <v>1</v>
      </c>
      <c r="AB595" s="187">
        <v>1</v>
      </c>
      <c r="AD595" s="187">
        <v>1</v>
      </c>
      <c r="AI595" s="187">
        <v>1</v>
      </c>
      <c r="AN595" s="10"/>
      <c r="AO595" s="10"/>
      <c r="AP595" s="10"/>
      <c r="AQ595" s="10"/>
      <c r="AR595" s="16"/>
      <c r="AS595" s="16"/>
      <c r="AT595" s="16"/>
      <c r="AU595" s="16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5.75">
      <c r="A596">
        <v>567</v>
      </c>
      <c r="C596" s="39" t="s">
        <v>482</v>
      </c>
      <c r="D596">
        <v>1</v>
      </c>
      <c r="E596" s="64">
        <v>1</v>
      </c>
      <c r="F596" s="51" t="s">
        <v>47</v>
      </c>
      <c r="G596" s="187">
        <v>1</v>
      </c>
      <c r="I596" s="187">
        <v>0.5</v>
      </c>
      <c r="N596" s="189">
        <v>1</v>
      </c>
      <c r="P596" s="187">
        <v>0.5</v>
      </c>
      <c r="U596" s="189">
        <v>1</v>
      </c>
      <c r="W596" s="187">
        <v>1</v>
      </c>
      <c r="AB596" s="187">
        <v>1</v>
      </c>
      <c r="AD596" s="187">
        <v>1</v>
      </c>
      <c r="AI596" s="187">
        <v>1</v>
      </c>
      <c r="AN596" s="10"/>
      <c r="AO596" s="10"/>
      <c r="AP596" s="10"/>
      <c r="AQ596" s="10"/>
      <c r="AR596" s="16"/>
      <c r="AS596" s="16"/>
      <c r="AT596" s="16"/>
      <c r="AU596" s="16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5.75">
      <c r="A597">
        <v>568</v>
      </c>
      <c r="C597" s="39" t="s">
        <v>483</v>
      </c>
      <c r="D597">
        <v>0</v>
      </c>
      <c r="E597" s="64">
        <v>1</v>
      </c>
      <c r="F597" s="51" t="s">
        <v>45</v>
      </c>
      <c r="G597" s="187">
        <v>1</v>
      </c>
      <c r="N597" s="187">
        <v>1</v>
      </c>
      <c r="U597" s="189">
        <v>1</v>
      </c>
      <c r="AB597" s="187">
        <v>0.5</v>
      </c>
      <c r="AI597" s="189">
        <v>1</v>
      </c>
      <c r="AN597" s="10"/>
      <c r="AO597" s="10"/>
      <c r="AP597" s="10"/>
      <c r="AQ597" s="10"/>
      <c r="AR597" s="16"/>
      <c r="AS597" s="16"/>
      <c r="AT597" s="16"/>
      <c r="AU597" s="16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5.75">
      <c r="A598">
        <v>569</v>
      </c>
      <c r="C598" s="39" t="s">
        <v>484</v>
      </c>
      <c r="D598"/>
      <c r="E598" s="64">
        <v>1</v>
      </c>
      <c r="F598" s="51" t="s">
        <v>47</v>
      </c>
      <c r="G598" s="187">
        <v>0.5</v>
      </c>
      <c r="N598" s="189">
        <v>1</v>
      </c>
      <c r="U598" s="189">
        <v>1</v>
      </c>
      <c r="AB598" s="187">
        <v>0.5</v>
      </c>
      <c r="AI598" s="187">
        <v>0.5</v>
      </c>
      <c r="AN598" s="10"/>
      <c r="AO598" s="10"/>
      <c r="AP598" s="10"/>
      <c r="AQ598" s="10"/>
      <c r="AR598" s="16"/>
      <c r="AS598" s="16"/>
      <c r="AT598" s="16"/>
      <c r="AU598" s="16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5.75">
      <c r="A599">
        <v>570</v>
      </c>
      <c r="C599" s="39" t="s">
        <v>485</v>
      </c>
      <c r="D599"/>
      <c r="E599" s="64">
        <v>1</v>
      </c>
      <c r="F599" s="51" t="s">
        <v>45</v>
      </c>
      <c r="G599" s="187">
        <v>0.5</v>
      </c>
      <c r="N599" s="187">
        <v>0.5</v>
      </c>
      <c r="U599" s="187">
        <v>1</v>
      </c>
      <c r="AB599" s="187">
        <v>1</v>
      </c>
      <c r="AI599" s="187">
        <v>1</v>
      </c>
      <c r="AN599" s="10"/>
      <c r="AO599" s="10"/>
      <c r="AP599" s="10"/>
      <c r="AQ599" s="10"/>
      <c r="AR599" s="16"/>
      <c r="AS599" s="16"/>
      <c r="AT599" s="16"/>
      <c r="AU599" s="16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5.75">
      <c r="A600">
        <v>571</v>
      </c>
      <c r="C600" s="39" t="s">
        <v>486</v>
      </c>
      <c r="D600"/>
      <c r="E600" s="64">
        <v>1</v>
      </c>
      <c r="F600" s="51" t="s">
        <v>45</v>
      </c>
      <c r="G600" s="187">
        <v>1</v>
      </c>
      <c r="N600" s="187">
        <v>1</v>
      </c>
      <c r="U600" s="187">
        <v>1</v>
      </c>
      <c r="AB600" s="187">
        <v>0.5</v>
      </c>
      <c r="AI600" s="189">
        <v>1</v>
      </c>
      <c r="AN600" s="10"/>
      <c r="AO600" s="10"/>
      <c r="AP600" s="10"/>
      <c r="AQ600" s="10"/>
      <c r="AR600" s="16"/>
      <c r="AS600" s="16"/>
      <c r="AT600" s="16"/>
      <c r="AU600" s="16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5.75">
      <c r="A601">
        <v>572</v>
      </c>
      <c r="C601" s="39" t="s">
        <v>184</v>
      </c>
      <c r="D601"/>
      <c r="E601" s="20">
        <v>1</v>
      </c>
      <c r="F601" s="51" t="s">
        <v>45</v>
      </c>
      <c r="G601" s="187">
        <v>1</v>
      </c>
      <c r="N601" s="187">
        <v>0.5</v>
      </c>
      <c r="U601" s="187">
        <v>0.5</v>
      </c>
      <c r="AB601" s="187">
        <v>1</v>
      </c>
      <c r="AI601" s="187">
        <v>1</v>
      </c>
      <c r="AN601" s="10"/>
      <c r="AO601" s="10"/>
      <c r="AP601" s="10"/>
      <c r="AQ601" s="10"/>
      <c r="AR601" s="16"/>
      <c r="AS601" s="16"/>
      <c r="AT601" s="16"/>
      <c r="AU601" s="16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5.75">
      <c r="A602">
        <v>573</v>
      </c>
      <c r="C602" s="39" t="s">
        <v>487</v>
      </c>
      <c r="D602">
        <v>0</v>
      </c>
      <c r="E602" s="64">
        <v>1</v>
      </c>
      <c r="F602" s="51" t="s">
        <v>45</v>
      </c>
      <c r="G602" s="189">
        <v>1</v>
      </c>
      <c r="N602" s="189">
        <v>1</v>
      </c>
      <c r="U602" s="187">
        <v>1</v>
      </c>
      <c r="AB602" s="187">
        <v>1</v>
      </c>
      <c r="AI602" s="187">
        <v>1</v>
      </c>
      <c r="AN602" s="10"/>
      <c r="AO602" s="10"/>
      <c r="AP602" s="10"/>
      <c r="AQ602" s="10"/>
      <c r="AR602" s="16"/>
      <c r="AS602" s="16"/>
      <c r="AT602" s="16"/>
      <c r="AU602" s="16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5.75">
      <c r="A603">
        <v>574</v>
      </c>
      <c r="C603" s="39" t="s">
        <v>488</v>
      </c>
      <c r="D603"/>
      <c r="E603" s="64">
        <v>1</v>
      </c>
      <c r="F603" s="51" t="s">
        <v>45</v>
      </c>
      <c r="G603" s="187">
        <v>1</v>
      </c>
      <c r="N603" s="187">
        <v>0.5</v>
      </c>
      <c r="U603" s="187">
        <v>0.5</v>
      </c>
      <c r="AB603" s="187">
        <v>1</v>
      </c>
      <c r="AI603" s="187">
        <v>1</v>
      </c>
      <c r="AN603" s="10"/>
      <c r="AO603" s="10"/>
      <c r="AP603" s="10"/>
      <c r="AQ603" s="10"/>
      <c r="AR603" s="16"/>
      <c r="AS603" s="16"/>
      <c r="AT603" s="16"/>
      <c r="AU603" s="16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5.75">
      <c r="A604">
        <v>575</v>
      </c>
      <c r="C604" s="39" t="s">
        <v>489</v>
      </c>
      <c r="D604"/>
      <c r="E604" s="64">
        <v>1</v>
      </c>
      <c r="F604" s="51" t="s">
        <v>45</v>
      </c>
      <c r="G604" s="187">
        <v>1</v>
      </c>
      <c r="N604" s="187">
        <v>1</v>
      </c>
      <c r="AB604" s="187">
        <v>1</v>
      </c>
      <c r="AI604" s="189">
        <v>1</v>
      </c>
      <c r="AN604" s="10"/>
      <c r="AO604" s="10"/>
      <c r="AP604" s="10"/>
      <c r="AQ604" s="10"/>
      <c r="AR604" s="16"/>
      <c r="AS604" s="16"/>
      <c r="AT604" s="16"/>
      <c r="AU604" s="16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5.75">
      <c r="A605">
        <v>576</v>
      </c>
      <c r="C605" s="39" t="s">
        <v>490</v>
      </c>
      <c r="D605"/>
      <c r="E605" s="64">
        <v>1</v>
      </c>
      <c r="F605" s="51" t="s">
        <v>45</v>
      </c>
      <c r="G605" s="187">
        <v>0.5</v>
      </c>
      <c r="N605" s="187">
        <v>0.5</v>
      </c>
      <c r="U605" s="187">
        <v>1</v>
      </c>
      <c r="AB605" s="187">
        <v>0.5</v>
      </c>
      <c r="AI605" s="187">
        <v>1</v>
      </c>
      <c r="AN605" s="10"/>
      <c r="AO605" s="10"/>
      <c r="AP605" s="10"/>
      <c r="AQ605" s="10"/>
      <c r="AR605" s="16"/>
      <c r="AS605" s="16"/>
      <c r="AT605" s="16"/>
      <c r="AU605" s="16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5.75">
      <c r="A606">
        <v>577</v>
      </c>
      <c r="C606" s="39" t="s">
        <v>491</v>
      </c>
      <c r="D606"/>
      <c r="E606" s="64">
        <v>1</v>
      </c>
      <c r="F606" s="51" t="s">
        <v>47</v>
      </c>
      <c r="G606" s="187">
        <v>0.5</v>
      </c>
      <c r="N606" s="187">
        <v>0.5</v>
      </c>
      <c r="U606" s="187">
        <v>0.5</v>
      </c>
      <c r="AB606" s="187">
        <v>0.5</v>
      </c>
      <c r="AI606" s="189">
        <v>1</v>
      </c>
      <c r="AN606" s="10"/>
      <c r="AO606" s="10"/>
      <c r="AP606" s="10"/>
      <c r="AQ606" s="10"/>
      <c r="AR606" s="16"/>
      <c r="AS606" s="16"/>
      <c r="AT606" s="16"/>
      <c r="AU606" s="16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5.75">
      <c r="A607">
        <v>578</v>
      </c>
      <c r="C607" s="39"/>
      <c r="D607" s="73"/>
      <c r="E607" s="64"/>
      <c r="F607" s="51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  <c r="AG607" s="159"/>
      <c r="AH607" s="159"/>
      <c r="AI607" s="159"/>
      <c r="AJ607" s="159"/>
      <c r="AK607" s="159"/>
      <c r="AL607" s="159"/>
      <c r="AM607" s="159"/>
      <c r="AN607" s="10"/>
      <c r="AO607" s="10"/>
      <c r="AP607" s="10"/>
      <c r="AQ607" s="10"/>
      <c r="AR607" s="16"/>
      <c r="AS607" s="16"/>
      <c r="AT607" s="16"/>
      <c r="AU607" s="16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spans="1:89" ht="15.75">
      <c r="A608">
        <v>579</v>
      </c>
      <c r="C608" s="18"/>
      <c r="D608" s="78"/>
      <c r="E608" s="38"/>
      <c r="F608" s="50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  <c r="U608" s="165"/>
      <c r="V608" s="165"/>
      <c r="W608" s="165"/>
      <c r="X608" s="165"/>
      <c r="Y608" s="165"/>
      <c r="Z608" s="165"/>
      <c r="AA608" s="165"/>
      <c r="AB608" s="165"/>
      <c r="AC608" s="165"/>
      <c r="AD608" s="165"/>
      <c r="AE608" s="165"/>
      <c r="AF608" s="165"/>
      <c r="AG608" s="165"/>
      <c r="AH608" s="165"/>
      <c r="AI608" s="165"/>
      <c r="AJ608" s="165"/>
      <c r="AK608" s="165"/>
      <c r="AL608" s="165"/>
      <c r="AM608" s="165"/>
      <c r="AN608" s="10"/>
      <c r="AO608" s="10"/>
      <c r="AP608" s="10"/>
      <c r="AQ608" s="10"/>
      <c r="AR608" s="9"/>
      <c r="AS608" s="9"/>
      <c r="AT608" s="10"/>
      <c r="AU608" s="10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</row>
    <row r="609" spans="1:89" ht="18">
      <c r="A609">
        <v>580</v>
      </c>
      <c r="B609" s="56">
        <v>25</v>
      </c>
      <c r="C609" s="54" t="s">
        <v>28</v>
      </c>
      <c r="D609" s="67"/>
      <c r="E609" s="64"/>
      <c r="F609" s="51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  <c r="AG609" s="159"/>
      <c r="AH609" s="159"/>
      <c r="AI609" s="159"/>
      <c r="AJ609" s="159"/>
      <c r="AK609" s="159"/>
      <c r="AL609" s="159"/>
      <c r="AM609" s="159"/>
      <c r="AN609" s="10"/>
      <c r="AO609" s="10"/>
      <c r="AP609" s="10"/>
      <c r="AQ609" s="10"/>
      <c r="AR609" s="9"/>
      <c r="AS609" s="9"/>
      <c r="AT609" s="10"/>
      <c r="AU609" s="10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</row>
    <row r="610" spans="1:89" ht="18">
      <c r="A610">
        <v>581</v>
      </c>
      <c r="C610" s="88">
        <f>'RESUM MENSUAL PAPER'!F25</f>
        <v>10406</v>
      </c>
      <c r="D610" s="67"/>
      <c r="E610" s="64"/>
      <c r="F610" s="51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  <c r="AG610" s="159"/>
      <c r="AH610" s="159"/>
      <c r="AI610" s="159"/>
      <c r="AJ610" s="159"/>
      <c r="AK610" s="159"/>
      <c r="AL610" s="159"/>
      <c r="AM610" s="159"/>
      <c r="AN610" s="10"/>
      <c r="AO610" s="10"/>
      <c r="AP610" s="10"/>
      <c r="AQ610" s="10"/>
      <c r="AR610" s="9"/>
      <c r="AS610" s="9"/>
      <c r="AT610" s="10"/>
      <c r="AU610" s="10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</row>
    <row r="611" spans="1:89" ht="15.75">
      <c r="A611">
        <v>582</v>
      </c>
      <c r="C611" s="7" t="s">
        <v>8</v>
      </c>
      <c r="D611" s="66"/>
      <c r="E611" s="64"/>
      <c r="F611" s="51"/>
      <c r="G611" s="10">
        <f aca="true" t="shared" si="17" ref="G611:AL611">G7</f>
        <v>1</v>
      </c>
      <c r="H611" s="10">
        <f t="shared" si="17"/>
        <v>2</v>
      </c>
      <c r="I611" s="10">
        <f t="shared" si="17"/>
        <v>3</v>
      </c>
      <c r="J611" s="10">
        <f t="shared" si="17"/>
        <v>4</v>
      </c>
      <c r="K611" s="10">
        <f t="shared" si="17"/>
        <v>5</v>
      </c>
      <c r="L611" s="10">
        <f t="shared" si="17"/>
        <v>6</v>
      </c>
      <c r="M611" s="10">
        <f t="shared" si="17"/>
        <v>7</v>
      </c>
      <c r="N611" s="10">
        <f t="shared" si="17"/>
        <v>8</v>
      </c>
      <c r="O611" s="10">
        <f t="shared" si="17"/>
        <v>9</v>
      </c>
      <c r="P611" s="10">
        <f t="shared" si="17"/>
        <v>10</v>
      </c>
      <c r="Q611" s="10">
        <f t="shared" si="17"/>
        <v>11</v>
      </c>
      <c r="R611" s="10">
        <f t="shared" si="17"/>
        <v>12</v>
      </c>
      <c r="S611" s="10">
        <f t="shared" si="17"/>
        <v>13</v>
      </c>
      <c r="T611" s="10">
        <f t="shared" si="17"/>
        <v>14</v>
      </c>
      <c r="U611" s="10">
        <f t="shared" si="17"/>
        <v>15</v>
      </c>
      <c r="V611" s="10">
        <f t="shared" si="17"/>
        <v>16</v>
      </c>
      <c r="W611" s="10">
        <f t="shared" si="17"/>
        <v>17</v>
      </c>
      <c r="X611" s="10">
        <f t="shared" si="17"/>
        <v>18</v>
      </c>
      <c r="Y611" s="10">
        <f t="shared" si="17"/>
        <v>19</v>
      </c>
      <c r="Z611" s="10">
        <f t="shared" si="17"/>
        <v>20</v>
      </c>
      <c r="AA611" s="10">
        <f t="shared" si="17"/>
        <v>21</v>
      </c>
      <c r="AB611" s="10">
        <f t="shared" si="17"/>
        <v>22</v>
      </c>
      <c r="AC611" s="10">
        <f t="shared" si="17"/>
        <v>23</v>
      </c>
      <c r="AD611" s="10">
        <f t="shared" si="17"/>
        <v>24</v>
      </c>
      <c r="AE611" s="10">
        <f t="shared" si="17"/>
        <v>25</v>
      </c>
      <c r="AF611" s="10">
        <f t="shared" si="17"/>
        <v>26</v>
      </c>
      <c r="AG611" s="10">
        <f t="shared" si="17"/>
        <v>27</v>
      </c>
      <c r="AH611" s="10">
        <f t="shared" si="17"/>
        <v>28</v>
      </c>
      <c r="AI611" s="10">
        <f t="shared" si="17"/>
        <v>29</v>
      </c>
      <c r="AJ611" s="10">
        <f t="shared" si="17"/>
        <v>30</v>
      </c>
      <c r="AK611" s="10">
        <f t="shared" si="17"/>
        <v>0</v>
      </c>
      <c r="AL611" s="10">
        <f t="shared" si="17"/>
        <v>0</v>
      </c>
      <c r="AM611" s="10">
        <f>AM7</f>
        <v>0</v>
      </c>
      <c r="AN611" s="10"/>
      <c r="AO611" s="10"/>
      <c r="AP611" s="10"/>
      <c r="AQ611" s="10"/>
      <c r="AR611" s="10"/>
      <c r="AS611" s="10"/>
      <c r="AT611" s="163"/>
      <c r="AU611" s="10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</row>
    <row r="612" spans="1:79" ht="15.75">
      <c r="A612">
        <v>583</v>
      </c>
      <c r="C612" s="39" t="s">
        <v>103</v>
      </c>
      <c r="D612"/>
      <c r="E612" s="20">
        <v>1</v>
      </c>
      <c r="F612" s="51" t="s">
        <v>45</v>
      </c>
      <c r="G612" s="187">
        <v>1</v>
      </c>
      <c r="N612" s="187">
        <v>1</v>
      </c>
      <c r="U612" s="187">
        <v>1</v>
      </c>
      <c r="AB612" s="187">
        <v>1</v>
      </c>
      <c r="AI612" s="187">
        <v>1</v>
      </c>
      <c r="AN612" s="10"/>
      <c r="AO612" s="10"/>
      <c r="AP612" s="10"/>
      <c r="AQ612" s="10"/>
      <c r="AR612" s="10"/>
      <c r="AS612" s="10"/>
      <c r="AT612" s="10"/>
      <c r="AU612" s="10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</row>
    <row r="613" spans="1:79" ht="15.75">
      <c r="A613">
        <v>584</v>
      </c>
      <c r="C613" s="39" t="s">
        <v>492</v>
      </c>
      <c r="D613"/>
      <c r="E613" s="64">
        <v>1</v>
      </c>
      <c r="F613" s="51" t="s">
        <v>45</v>
      </c>
      <c r="G613" s="187">
        <v>0.5</v>
      </c>
      <c r="N613" s="187">
        <v>1</v>
      </c>
      <c r="U613" s="187">
        <v>0.5</v>
      </c>
      <c r="AB613" s="187">
        <v>0.5</v>
      </c>
      <c r="AI613" s="187">
        <v>0.5</v>
      </c>
      <c r="AN613" s="10"/>
      <c r="AO613" s="10"/>
      <c r="AP613" s="10"/>
      <c r="AQ613" s="10"/>
      <c r="AR613" s="10"/>
      <c r="AS613" s="10"/>
      <c r="AT613" s="10"/>
      <c r="AU613" s="10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</row>
    <row r="614" spans="1:79" ht="15.75">
      <c r="A614">
        <v>585</v>
      </c>
      <c r="C614" s="39" t="s">
        <v>493</v>
      </c>
      <c r="D614"/>
      <c r="E614" s="64">
        <v>1</v>
      </c>
      <c r="F614" s="51" t="s">
        <v>45</v>
      </c>
      <c r="G614" s="187">
        <v>0.5</v>
      </c>
      <c r="N614" s="187">
        <v>0.5</v>
      </c>
      <c r="U614" s="187">
        <v>1</v>
      </c>
      <c r="AB614" s="187">
        <v>1</v>
      </c>
      <c r="AI614" s="187">
        <v>1</v>
      </c>
      <c r="AN614" s="10"/>
      <c r="AO614" s="10"/>
      <c r="AP614" s="10"/>
      <c r="AQ614" s="10"/>
      <c r="AR614" s="10"/>
      <c r="AS614" s="10"/>
      <c r="AT614" s="10"/>
      <c r="AU614" s="10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</row>
    <row r="615" spans="1:79" ht="15.75">
      <c r="A615">
        <v>586</v>
      </c>
      <c r="C615" s="39" t="s">
        <v>211</v>
      </c>
      <c r="D615"/>
      <c r="E615" s="64">
        <v>1</v>
      </c>
      <c r="F615" s="51" t="s">
        <v>45</v>
      </c>
      <c r="AB615" s="187">
        <v>1</v>
      </c>
      <c r="AI615" s="187">
        <v>1</v>
      </c>
      <c r="AN615" s="10"/>
      <c r="AO615" s="10"/>
      <c r="AP615" s="10"/>
      <c r="AQ615" s="10"/>
      <c r="AR615" s="10"/>
      <c r="AS615" s="10"/>
      <c r="AT615" s="10"/>
      <c r="AU615" s="10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</row>
    <row r="616" spans="1:79" ht="15.75">
      <c r="A616">
        <v>587</v>
      </c>
      <c r="C616" s="39" t="s">
        <v>640</v>
      </c>
      <c r="D616"/>
      <c r="E616" s="64">
        <v>1</v>
      </c>
      <c r="F616" s="51" t="s">
        <v>45</v>
      </c>
      <c r="G616" s="187">
        <v>0.5</v>
      </c>
      <c r="N616" s="187">
        <v>1</v>
      </c>
      <c r="U616" s="187">
        <v>1</v>
      </c>
      <c r="AB616" s="187">
        <v>0.5</v>
      </c>
      <c r="AI616" s="187">
        <v>1</v>
      </c>
      <c r="AN616" s="10"/>
      <c r="AO616" s="10"/>
      <c r="AP616" s="10"/>
      <c r="AQ616" s="10"/>
      <c r="AR616" s="10"/>
      <c r="AS616" s="10"/>
      <c r="AT616" s="10"/>
      <c r="AU616" s="10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</row>
    <row r="617" spans="1:79" ht="15.75">
      <c r="A617">
        <v>588</v>
      </c>
      <c r="C617" s="39" t="s">
        <v>104</v>
      </c>
      <c r="D617"/>
      <c r="E617" s="64">
        <v>1</v>
      </c>
      <c r="F617" s="51" t="s">
        <v>47</v>
      </c>
      <c r="G617" s="187">
        <v>1</v>
      </c>
      <c r="N617" s="187">
        <v>1</v>
      </c>
      <c r="U617" s="187">
        <v>1</v>
      </c>
      <c r="AB617" s="187">
        <v>1</v>
      </c>
      <c r="AI617" s="187">
        <v>0.5</v>
      </c>
      <c r="AN617" s="10"/>
      <c r="AO617" s="10"/>
      <c r="AP617" s="10"/>
      <c r="AQ617" s="10"/>
      <c r="AR617" s="10"/>
      <c r="AS617" s="10"/>
      <c r="AT617" s="10"/>
      <c r="AU617" s="10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</row>
    <row r="618" spans="1:79" ht="15.75">
      <c r="A618">
        <v>589</v>
      </c>
      <c r="C618" s="39" t="s">
        <v>494</v>
      </c>
      <c r="D618"/>
      <c r="E618" s="64">
        <v>1</v>
      </c>
      <c r="F618" s="51" t="s">
        <v>45</v>
      </c>
      <c r="G618" s="187">
        <v>1</v>
      </c>
      <c r="N618" s="187">
        <v>0.5</v>
      </c>
      <c r="U618" s="187">
        <v>0.5</v>
      </c>
      <c r="AB618" s="187">
        <v>1</v>
      </c>
      <c r="AI618" s="187">
        <v>1</v>
      </c>
      <c r="AN618" s="10"/>
      <c r="AO618" s="10"/>
      <c r="AP618" s="10"/>
      <c r="AQ618" s="10"/>
      <c r="AR618" s="10"/>
      <c r="AS618" s="10"/>
      <c r="AT618" s="10"/>
      <c r="AU618" s="10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</row>
    <row r="619" spans="1:79" ht="15.75">
      <c r="A619">
        <v>590</v>
      </c>
      <c r="C619" s="39" t="s">
        <v>495</v>
      </c>
      <c r="D619"/>
      <c r="E619" s="20">
        <v>1</v>
      </c>
      <c r="F619" s="51" t="s">
        <v>45</v>
      </c>
      <c r="G619" s="187">
        <v>0.5</v>
      </c>
      <c r="N619" s="187">
        <v>1</v>
      </c>
      <c r="U619" s="187">
        <v>1</v>
      </c>
      <c r="AB619" s="187">
        <v>1</v>
      </c>
      <c r="AI619" s="187">
        <v>1</v>
      </c>
      <c r="AN619" s="10"/>
      <c r="AO619" s="10"/>
      <c r="AP619" s="10"/>
      <c r="AQ619" s="10"/>
      <c r="AR619" s="10"/>
      <c r="AS619" s="10"/>
      <c r="AT619" s="10"/>
      <c r="AU619" s="10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</row>
    <row r="620" spans="1:79" ht="15.75">
      <c r="A620">
        <v>591</v>
      </c>
      <c r="C620" s="39" t="s">
        <v>496</v>
      </c>
      <c r="D620"/>
      <c r="E620" s="64">
        <v>1</v>
      </c>
      <c r="F620" s="51" t="s">
        <v>45</v>
      </c>
      <c r="G620" s="187">
        <v>1</v>
      </c>
      <c r="N620" s="187">
        <v>0.5</v>
      </c>
      <c r="U620" s="187">
        <v>1</v>
      </c>
      <c r="AB620" s="187">
        <v>0.5</v>
      </c>
      <c r="AI620" s="187">
        <v>0.5</v>
      </c>
      <c r="AN620" s="10"/>
      <c r="AO620" s="10"/>
      <c r="AP620" s="10"/>
      <c r="AQ620" s="10"/>
      <c r="AR620" s="10"/>
      <c r="AS620" s="10"/>
      <c r="AT620" s="10"/>
      <c r="AU620" s="10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</row>
    <row r="621" spans="1:79" ht="15.75">
      <c r="A621">
        <v>592</v>
      </c>
      <c r="C621" s="39" t="s">
        <v>105</v>
      </c>
      <c r="D621"/>
      <c r="E621" s="64">
        <v>1</v>
      </c>
      <c r="F621" s="51" t="s">
        <v>45</v>
      </c>
      <c r="G621" s="187">
        <v>0.5</v>
      </c>
      <c r="N621" s="187">
        <v>1</v>
      </c>
      <c r="U621" s="187">
        <v>0.5</v>
      </c>
      <c r="AB621" s="187">
        <v>0.5</v>
      </c>
      <c r="AI621" s="187">
        <v>0.5</v>
      </c>
      <c r="AN621" s="10"/>
      <c r="AO621" s="10"/>
      <c r="AP621" s="10"/>
      <c r="AQ621" s="10"/>
      <c r="AR621" s="10"/>
      <c r="AS621" s="10"/>
      <c r="AT621" s="10"/>
      <c r="AU621" s="10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</row>
    <row r="622" spans="1:79" ht="15.75">
      <c r="A622">
        <v>593</v>
      </c>
      <c r="C622" s="39" t="s">
        <v>497</v>
      </c>
      <c r="D622">
        <v>1</v>
      </c>
      <c r="E622" s="64">
        <v>1</v>
      </c>
      <c r="F622" s="51" t="s">
        <v>46</v>
      </c>
      <c r="G622" s="189">
        <v>1</v>
      </c>
      <c r="I622" s="189">
        <v>1</v>
      </c>
      <c r="J622" s="189">
        <v>1</v>
      </c>
      <c r="N622" s="189">
        <v>1</v>
      </c>
      <c r="P622" s="189">
        <v>1</v>
      </c>
      <c r="Q622" s="189">
        <v>1</v>
      </c>
      <c r="U622" s="189">
        <v>1</v>
      </c>
      <c r="W622" s="189">
        <v>1</v>
      </c>
      <c r="X622" s="189">
        <v>1</v>
      </c>
      <c r="AB622" s="189">
        <v>1</v>
      </c>
      <c r="AD622" s="189">
        <v>1</v>
      </c>
      <c r="AE622" s="189">
        <v>1</v>
      </c>
      <c r="AI622" s="189">
        <v>1</v>
      </c>
      <c r="AN622" s="10"/>
      <c r="AO622" s="10"/>
      <c r="AP622" s="10"/>
      <c r="AQ622" s="10"/>
      <c r="AR622" s="10"/>
      <c r="AS622" s="10"/>
      <c r="AT622" s="10"/>
      <c r="AU622" s="10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</row>
    <row r="623" spans="1:79" ht="15.75">
      <c r="A623">
        <v>594</v>
      </c>
      <c r="C623" s="39" t="s">
        <v>497</v>
      </c>
      <c r="D623">
        <v>1</v>
      </c>
      <c r="E623" s="64">
        <v>1</v>
      </c>
      <c r="F623" s="51" t="s">
        <v>46</v>
      </c>
      <c r="G623" s="189">
        <v>1</v>
      </c>
      <c r="I623" s="189">
        <v>1</v>
      </c>
      <c r="J623" s="189">
        <v>1</v>
      </c>
      <c r="N623" s="189">
        <v>1</v>
      </c>
      <c r="P623" s="189">
        <v>1</v>
      </c>
      <c r="Q623" s="187">
        <v>1</v>
      </c>
      <c r="U623" s="189">
        <v>1</v>
      </c>
      <c r="W623" s="189">
        <v>1</v>
      </c>
      <c r="X623" s="187">
        <v>1</v>
      </c>
      <c r="AB623" s="189">
        <v>1</v>
      </c>
      <c r="AD623" s="189">
        <v>1</v>
      </c>
      <c r="AE623" s="187">
        <v>1</v>
      </c>
      <c r="AI623" s="189">
        <v>1</v>
      </c>
      <c r="AN623" s="10"/>
      <c r="AO623" s="10"/>
      <c r="AP623" s="10"/>
      <c r="AQ623" s="10"/>
      <c r="AR623" s="10"/>
      <c r="AS623" s="10"/>
      <c r="AT623" s="10"/>
      <c r="AU623" s="10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</row>
    <row r="624" spans="1:79" ht="15.75">
      <c r="A624">
        <v>595</v>
      </c>
      <c r="C624" s="39" t="s">
        <v>110</v>
      </c>
      <c r="D624">
        <v>1</v>
      </c>
      <c r="E624" s="64">
        <v>1</v>
      </c>
      <c r="F624" s="51" t="s">
        <v>45</v>
      </c>
      <c r="G624" s="187">
        <v>0.5</v>
      </c>
      <c r="J624" s="187">
        <v>1</v>
      </c>
      <c r="N624" s="187">
        <v>0.5</v>
      </c>
      <c r="Q624" s="189">
        <v>1</v>
      </c>
      <c r="U624" s="187">
        <v>1</v>
      </c>
      <c r="X624" s="187">
        <v>1</v>
      </c>
      <c r="AB624" s="187">
        <v>1</v>
      </c>
      <c r="AE624" s="189">
        <v>1</v>
      </c>
      <c r="AI624" s="187">
        <v>0.5</v>
      </c>
      <c r="AN624" s="10"/>
      <c r="AO624" s="10"/>
      <c r="AP624" s="10"/>
      <c r="AQ624" s="10"/>
      <c r="AR624" s="10"/>
      <c r="AS624" s="10"/>
      <c r="AT624" s="10"/>
      <c r="AU624" s="10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</row>
    <row r="625" spans="1:79" ht="15.75">
      <c r="A625">
        <v>596</v>
      </c>
      <c r="C625" s="39" t="s">
        <v>498</v>
      </c>
      <c r="D625"/>
      <c r="E625" s="64">
        <v>1</v>
      </c>
      <c r="F625" s="51" t="s">
        <v>47</v>
      </c>
      <c r="G625" s="187">
        <v>1</v>
      </c>
      <c r="N625" s="187">
        <v>1</v>
      </c>
      <c r="AB625" s="187">
        <v>1</v>
      </c>
      <c r="AI625" s="187">
        <v>1</v>
      </c>
      <c r="AN625" s="10"/>
      <c r="AO625" s="10"/>
      <c r="AP625" s="10"/>
      <c r="AQ625" s="10"/>
      <c r="AR625" s="10"/>
      <c r="AS625" s="10"/>
      <c r="AT625" s="10"/>
      <c r="AU625" s="10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</row>
    <row r="626" spans="1:79" ht="15.75">
      <c r="A626">
        <v>597</v>
      </c>
      <c r="C626" s="39" t="s">
        <v>499</v>
      </c>
      <c r="D626"/>
      <c r="E626" s="64">
        <v>1</v>
      </c>
      <c r="F626" s="51" t="s">
        <v>45</v>
      </c>
      <c r="G626" s="187">
        <v>1</v>
      </c>
      <c r="N626" s="187">
        <v>0.5</v>
      </c>
      <c r="U626" s="187">
        <v>1</v>
      </c>
      <c r="AB626" s="187">
        <v>0.5</v>
      </c>
      <c r="AI626" s="187">
        <v>1</v>
      </c>
      <c r="AN626" s="10"/>
      <c r="AO626" s="10"/>
      <c r="AP626" s="10"/>
      <c r="AQ626" s="10"/>
      <c r="AR626" s="10"/>
      <c r="AS626" s="10"/>
      <c r="AT626" s="10"/>
      <c r="AU626" s="10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</row>
    <row r="627" spans="1:79" ht="15.75">
      <c r="A627">
        <v>598</v>
      </c>
      <c r="C627" s="39" t="s">
        <v>198</v>
      </c>
      <c r="D627">
        <v>1</v>
      </c>
      <c r="E627" s="64">
        <v>1</v>
      </c>
      <c r="F627" s="51" t="s">
        <v>46</v>
      </c>
      <c r="G627" s="189">
        <v>1</v>
      </c>
      <c r="I627" s="189">
        <v>1</v>
      </c>
      <c r="J627" s="187">
        <v>1</v>
      </c>
      <c r="N627" s="189">
        <v>1</v>
      </c>
      <c r="P627" s="189">
        <v>1</v>
      </c>
      <c r="Q627" s="189">
        <v>1</v>
      </c>
      <c r="U627" s="189">
        <v>1</v>
      </c>
      <c r="W627" s="189">
        <v>1</v>
      </c>
      <c r="X627" s="189">
        <v>1</v>
      </c>
      <c r="AB627" s="189">
        <v>1</v>
      </c>
      <c r="AD627" s="189">
        <v>1</v>
      </c>
      <c r="AE627" s="187">
        <v>1</v>
      </c>
      <c r="AI627" s="189">
        <v>1</v>
      </c>
      <c r="AN627" s="10"/>
      <c r="AO627" s="10"/>
      <c r="AP627" s="10"/>
      <c r="AQ627" s="10"/>
      <c r="AR627" s="10"/>
      <c r="AS627" s="10"/>
      <c r="AT627" s="10"/>
      <c r="AU627" s="10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</row>
    <row r="628" spans="1:79" ht="15.75">
      <c r="A628">
        <v>599</v>
      </c>
      <c r="C628" s="39" t="s">
        <v>198</v>
      </c>
      <c r="D628">
        <v>1</v>
      </c>
      <c r="E628" s="64">
        <v>1</v>
      </c>
      <c r="F628" s="51" t="s">
        <v>255</v>
      </c>
      <c r="G628" s="189">
        <v>0.5</v>
      </c>
      <c r="I628" s="189">
        <v>0.5</v>
      </c>
      <c r="J628" s="189">
        <v>1</v>
      </c>
      <c r="N628" s="189">
        <v>1</v>
      </c>
      <c r="P628" s="189">
        <v>1</v>
      </c>
      <c r="Q628" s="189">
        <v>1</v>
      </c>
      <c r="U628" s="189">
        <v>1</v>
      </c>
      <c r="W628" s="189">
        <v>1</v>
      </c>
      <c r="X628" s="187">
        <v>1</v>
      </c>
      <c r="AB628" s="189">
        <v>1</v>
      </c>
      <c r="AD628" s="189">
        <v>1</v>
      </c>
      <c r="AE628" s="187">
        <v>1</v>
      </c>
      <c r="AI628" s="189">
        <v>1</v>
      </c>
      <c r="AN628" s="10"/>
      <c r="AO628" s="10"/>
      <c r="AP628" s="10"/>
      <c r="AQ628" s="10"/>
      <c r="AR628" s="10"/>
      <c r="AS628" s="10"/>
      <c r="AT628" s="10"/>
      <c r="AU628" s="10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</row>
    <row r="629" spans="1:79" ht="15.75">
      <c r="A629">
        <v>600</v>
      </c>
      <c r="C629" s="39"/>
      <c r="D629" s="79"/>
      <c r="E629" s="64"/>
      <c r="F629" s="45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  <c r="AG629" s="159"/>
      <c r="AH629" s="159"/>
      <c r="AI629" s="159"/>
      <c r="AJ629" s="159"/>
      <c r="AK629" s="159"/>
      <c r="AL629" s="159"/>
      <c r="AM629" s="159"/>
      <c r="AN629" s="10"/>
      <c r="AO629" s="10"/>
      <c r="AP629" s="10"/>
      <c r="AQ629" s="10"/>
      <c r="AR629" s="10"/>
      <c r="AS629" s="10"/>
      <c r="AT629" s="10"/>
      <c r="AU629" s="10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</row>
    <row r="630" spans="1:89" ht="15.75">
      <c r="A630">
        <v>601</v>
      </c>
      <c r="C630" s="18"/>
      <c r="D630" s="78"/>
      <c r="E630" s="38"/>
      <c r="F630" s="50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  <c r="AE630" s="165"/>
      <c r="AF630" s="165"/>
      <c r="AG630" s="165"/>
      <c r="AH630" s="165"/>
      <c r="AI630" s="165"/>
      <c r="AJ630" s="165"/>
      <c r="AK630" s="165"/>
      <c r="AL630" s="165"/>
      <c r="AM630" s="165"/>
      <c r="AN630" s="10"/>
      <c r="AO630" s="10"/>
      <c r="AP630" s="10"/>
      <c r="AQ630" s="10"/>
      <c r="AR630" s="9"/>
      <c r="AS630" s="9"/>
      <c r="AT630" s="10"/>
      <c r="AU630" s="10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</row>
    <row r="631" spans="1:89" ht="18">
      <c r="A631">
        <v>602</v>
      </c>
      <c r="B631" s="56">
        <v>26</v>
      </c>
      <c r="C631" s="54" t="s">
        <v>30</v>
      </c>
      <c r="D631" s="67"/>
      <c r="E631" s="64"/>
      <c r="F631" s="51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  <c r="AG631" s="159"/>
      <c r="AH631" s="159"/>
      <c r="AI631" s="159"/>
      <c r="AJ631" s="159"/>
      <c r="AK631" s="159"/>
      <c r="AL631" s="159"/>
      <c r="AM631" s="159"/>
      <c r="AN631" s="10"/>
      <c r="AO631" s="10"/>
      <c r="AP631" s="10"/>
      <c r="AQ631" s="10"/>
      <c r="AR631" s="9"/>
      <c r="AS631" s="9"/>
      <c r="AT631" s="10"/>
      <c r="AU631" s="10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</row>
    <row r="632" spans="1:89" ht="18">
      <c r="A632">
        <v>603</v>
      </c>
      <c r="C632" s="88">
        <f>'RESUM MENSUAL PAPER'!F26</f>
        <v>8396</v>
      </c>
      <c r="D632" s="67"/>
      <c r="E632" s="64"/>
      <c r="F632" s="51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H632" s="159"/>
      <c r="AI632" s="159"/>
      <c r="AJ632" s="159"/>
      <c r="AK632" s="159"/>
      <c r="AL632" s="159"/>
      <c r="AM632" s="159"/>
      <c r="AN632" s="10"/>
      <c r="AO632" s="10"/>
      <c r="AP632" s="10"/>
      <c r="AQ632" s="10"/>
      <c r="AR632" s="9"/>
      <c r="AS632" s="9"/>
      <c r="AT632" s="10"/>
      <c r="AU632" s="10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</row>
    <row r="633" spans="1:89" ht="15.75">
      <c r="A633">
        <v>604</v>
      </c>
      <c r="C633" s="7" t="s">
        <v>8</v>
      </c>
      <c r="D633" s="66"/>
      <c r="E633" s="64"/>
      <c r="F633" s="51"/>
      <c r="G633" s="10">
        <f aca="true" t="shared" si="18" ref="G633:AL633">G7</f>
        <v>1</v>
      </c>
      <c r="H633" s="10">
        <f t="shared" si="18"/>
        <v>2</v>
      </c>
      <c r="I633" s="10">
        <f t="shared" si="18"/>
        <v>3</v>
      </c>
      <c r="J633" s="10">
        <f t="shared" si="18"/>
        <v>4</v>
      </c>
      <c r="K633" s="10">
        <f t="shared" si="18"/>
        <v>5</v>
      </c>
      <c r="L633" s="10">
        <f t="shared" si="18"/>
        <v>6</v>
      </c>
      <c r="M633" s="10">
        <f t="shared" si="18"/>
        <v>7</v>
      </c>
      <c r="N633" s="10">
        <f t="shared" si="18"/>
        <v>8</v>
      </c>
      <c r="O633" s="10">
        <f t="shared" si="18"/>
        <v>9</v>
      </c>
      <c r="P633" s="10">
        <f t="shared" si="18"/>
        <v>10</v>
      </c>
      <c r="Q633" s="10">
        <f t="shared" si="18"/>
        <v>11</v>
      </c>
      <c r="R633" s="10">
        <f t="shared" si="18"/>
        <v>12</v>
      </c>
      <c r="S633" s="10">
        <f t="shared" si="18"/>
        <v>13</v>
      </c>
      <c r="T633" s="10">
        <f t="shared" si="18"/>
        <v>14</v>
      </c>
      <c r="U633" s="10">
        <f t="shared" si="18"/>
        <v>15</v>
      </c>
      <c r="V633" s="10">
        <f t="shared" si="18"/>
        <v>16</v>
      </c>
      <c r="W633" s="10">
        <f t="shared" si="18"/>
        <v>17</v>
      </c>
      <c r="X633" s="10">
        <f t="shared" si="18"/>
        <v>18</v>
      </c>
      <c r="Y633" s="10">
        <f t="shared" si="18"/>
        <v>19</v>
      </c>
      <c r="Z633" s="10">
        <f t="shared" si="18"/>
        <v>20</v>
      </c>
      <c r="AA633" s="10">
        <f t="shared" si="18"/>
        <v>21</v>
      </c>
      <c r="AB633" s="10">
        <f t="shared" si="18"/>
        <v>22</v>
      </c>
      <c r="AC633" s="10">
        <f t="shared" si="18"/>
        <v>23</v>
      </c>
      <c r="AD633" s="10">
        <f t="shared" si="18"/>
        <v>24</v>
      </c>
      <c r="AE633" s="10">
        <f t="shared" si="18"/>
        <v>25</v>
      </c>
      <c r="AF633" s="10">
        <f t="shared" si="18"/>
        <v>26</v>
      </c>
      <c r="AG633" s="10">
        <f t="shared" si="18"/>
        <v>27</v>
      </c>
      <c r="AH633" s="10">
        <f t="shared" si="18"/>
        <v>28</v>
      </c>
      <c r="AI633" s="10">
        <f t="shared" si="18"/>
        <v>29</v>
      </c>
      <c r="AJ633" s="10">
        <f t="shared" si="18"/>
        <v>30</v>
      </c>
      <c r="AK633" s="10">
        <f t="shared" si="18"/>
        <v>0</v>
      </c>
      <c r="AL633" s="10">
        <f t="shared" si="18"/>
        <v>0</v>
      </c>
      <c r="AM633" s="10">
        <f>AM7</f>
        <v>0</v>
      </c>
      <c r="AN633" s="10"/>
      <c r="AO633" s="10"/>
      <c r="AP633" s="10"/>
      <c r="AQ633" s="10"/>
      <c r="AR633" s="51"/>
      <c r="AS633" s="51"/>
      <c r="AT633" s="163"/>
      <c r="AU633" s="16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</row>
    <row r="634" spans="1:47" ht="15.75">
      <c r="A634">
        <v>605</v>
      </c>
      <c r="C634" s="39" t="s">
        <v>516</v>
      </c>
      <c r="D634"/>
      <c r="E634" s="64">
        <v>1</v>
      </c>
      <c r="F634" s="51"/>
      <c r="G634" s="51"/>
      <c r="H634" s="51"/>
      <c r="I634" s="187">
        <v>1</v>
      </c>
      <c r="J634" s="51"/>
      <c r="K634" s="51"/>
      <c r="L634" s="51"/>
      <c r="M634" s="51"/>
      <c r="N634" s="51"/>
      <c r="O634" s="51"/>
      <c r="P634" s="187">
        <v>1</v>
      </c>
      <c r="Q634" s="51"/>
      <c r="R634" s="51"/>
      <c r="S634" s="51"/>
      <c r="T634" s="51"/>
      <c r="U634" s="51"/>
      <c r="V634" s="51"/>
      <c r="W634" s="189">
        <v>1</v>
      </c>
      <c r="X634" s="51"/>
      <c r="Y634" s="51"/>
      <c r="Z634" s="51"/>
      <c r="AA634" s="51"/>
      <c r="AB634" s="51"/>
      <c r="AC634" s="51"/>
      <c r="AD634" s="187">
        <v>1</v>
      </c>
      <c r="AE634" s="51"/>
      <c r="AG634" s="51"/>
      <c r="AH634" s="51"/>
      <c r="AI634" s="51"/>
      <c r="AJ634" s="51"/>
      <c r="AK634" s="51"/>
      <c r="AL634" s="51"/>
      <c r="AM634" s="51"/>
      <c r="AN634" s="10"/>
      <c r="AO634" s="10"/>
      <c r="AP634" s="10"/>
      <c r="AQ634" s="10"/>
      <c r="AR634" s="51"/>
      <c r="AS634" s="51"/>
      <c r="AT634" s="16"/>
      <c r="AU634" s="16"/>
    </row>
    <row r="635" spans="1:47" ht="15.75">
      <c r="A635">
        <v>606</v>
      </c>
      <c r="C635" s="39" t="s">
        <v>517</v>
      </c>
      <c r="D635"/>
      <c r="E635" s="64">
        <v>1</v>
      </c>
      <c r="F635" s="51"/>
      <c r="G635" s="51"/>
      <c r="H635" s="51"/>
      <c r="I635" s="189">
        <v>1</v>
      </c>
      <c r="J635" s="51"/>
      <c r="K635" s="51"/>
      <c r="L635" s="51"/>
      <c r="M635" s="51"/>
      <c r="N635" s="51"/>
      <c r="O635" s="51"/>
      <c r="P635" s="187">
        <v>1</v>
      </c>
      <c r="Q635" s="51"/>
      <c r="R635" s="51"/>
      <c r="S635" s="51"/>
      <c r="T635" s="51"/>
      <c r="U635" s="51"/>
      <c r="V635" s="51"/>
      <c r="W635" s="189">
        <v>1</v>
      </c>
      <c r="X635" s="51"/>
      <c r="Y635" s="51"/>
      <c r="Z635" s="51"/>
      <c r="AA635" s="51"/>
      <c r="AB635" s="51"/>
      <c r="AC635" s="51"/>
      <c r="AD635" s="187">
        <v>1</v>
      </c>
      <c r="AE635" s="51"/>
      <c r="AG635" s="51"/>
      <c r="AH635" s="51"/>
      <c r="AI635" s="51"/>
      <c r="AJ635" s="51"/>
      <c r="AK635" s="51"/>
      <c r="AL635" s="51"/>
      <c r="AM635" s="51"/>
      <c r="AN635" s="10"/>
      <c r="AO635" s="10"/>
      <c r="AP635" s="10"/>
      <c r="AQ635" s="10"/>
      <c r="AR635" s="51"/>
      <c r="AS635" s="51"/>
      <c r="AT635" s="16"/>
      <c r="AU635" s="16"/>
    </row>
    <row r="636" spans="1:47" ht="15.75">
      <c r="A636">
        <v>607</v>
      </c>
      <c r="C636" s="39" t="s">
        <v>518</v>
      </c>
      <c r="D636"/>
      <c r="E636" s="64">
        <v>1</v>
      </c>
      <c r="F636" s="51"/>
      <c r="G636" s="51"/>
      <c r="H636" s="51"/>
      <c r="I636" s="189">
        <v>1</v>
      </c>
      <c r="J636" s="51"/>
      <c r="K636" s="51"/>
      <c r="L636" s="51"/>
      <c r="M636" s="51"/>
      <c r="N636" s="51"/>
      <c r="O636" s="51"/>
      <c r="P636" s="187">
        <v>1</v>
      </c>
      <c r="Q636" s="51"/>
      <c r="R636" s="51"/>
      <c r="S636" s="51"/>
      <c r="T636" s="51"/>
      <c r="U636" s="51"/>
      <c r="V636" s="51"/>
      <c r="W636" s="187">
        <v>1</v>
      </c>
      <c r="X636" s="51"/>
      <c r="Y636" s="51"/>
      <c r="Z636" s="51"/>
      <c r="AA636" s="51"/>
      <c r="AB636" s="51"/>
      <c r="AC636" s="51"/>
      <c r="AD636" s="187">
        <v>1</v>
      </c>
      <c r="AE636" s="51"/>
      <c r="AG636" s="51"/>
      <c r="AH636" s="51"/>
      <c r="AI636" s="51"/>
      <c r="AJ636" s="51"/>
      <c r="AK636" s="51"/>
      <c r="AL636" s="51"/>
      <c r="AM636" s="51"/>
      <c r="AN636" s="10"/>
      <c r="AO636" s="10"/>
      <c r="AP636" s="10"/>
      <c r="AQ636" s="10"/>
      <c r="AR636" s="51"/>
      <c r="AS636" s="51"/>
      <c r="AT636" s="16"/>
      <c r="AU636" s="16"/>
    </row>
    <row r="637" spans="1:47" ht="15.75">
      <c r="A637">
        <v>608</v>
      </c>
      <c r="C637" s="39" t="s">
        <v>519</v>
      </c>
      <c r="D637"/>
      <c r="E637" s="64">
        <v>1</v>
      </c>
      <c r="F637" s="51"/>
      <c r="G637" s="51"/>
      <c r="H637" s="51"/>
      <c r="I637" s="187">
        <v>0.5</v>
      </c>
      <c r="J637" s="51"/>
      <c r="K637" s="51"/>
      <c r="L637" s="51"/>
      <c r="M637" s="51"/>
      <c r="N637" s="51"/>
      <c r="O637" s="51"/>
      <c r="P637" s="187">
        <v>1</v>
      </c>
      <c r="Q637" s="51"/>
      <c r="R637" s="51"/>
      <c r="S637" s="51"/>
      <c r="T637" s="51"/>
      <c r="U637" s="51"/>
      <c r="V637" s="51"/>
      <c r="W637" s="189">
        <v>1</v>
      </c>
      <c r="X637" s="51"/>
      <c r="Y637" s="51"/>
      <c r="Z637" s="51"/>
      <c r="AA637" s="51"/>
      <c r="AB637" s="51"/>
      <c r="AC637" s="51"/>
      <c r="AD637" s="187">
        <v>0.5</v>
      </c>
      <c r="AE637" s="51"/>
      <c r="AG637" s="51"/>
      <c r="AH637" s="51"/>
      <c r="AI637" s="51"/>
      <c r="AJ637" s="51"/>
      <c r="AK637" s="51"/>
      <c r="AL637" s="51"/>
      <c r="AM637" s="51"/>
      <c r="AN637" s="10"/>
      <c r="AO637" s="10"/>
      <c r="AP637" s="10"/>
      <c r="AQ637" s="10"/>
      <c r="AR637" s="51"/>
      <c r="AS637" s="51"/>
      <c r="AT637" s="16"/>
      <c r="AU637" s="16"/>
    </row>
    <row r="638" spans="1:250" ht="15.75">
      <c r="A638">
        <v>609</v>
      </c>
      <c r="C638" s="39" t="s">
        <v>520</v>
      </c>
      <c r="D638"/>
      <c r="E638" s="20">
        <v>1</v>
      </c>
      <c r="F638" s="45"/>
      <c r="G638" s="45"/>
      <c r="H638" s="45"/>
      <c r="I638" s="187">
        <v>1</v>
      </c>
      <c r="J638" s="45"/>
      <c r="K638" s="45"/>
      <c r="L638" s="45"/>
      <c r="M638" s="45"/>
      <c r="N638" s="45"/>
      <c r="O638" s="45"/>
      <c r="P638" s="187">
        <v>1</v>
      </c>
      <c r="Q638" s="45"/>
      <c r="R638" s="45"/>
      <c r="S638" s="45"/>
      <c r="T638" s="45"/>
      <c r="U638" s="45"/>
      <c r="V638" s="45"/>
      <c r="W638" s="189">
        <v>1</v>
      </c>
      <c r="X638" s="45"/>
      <c r="Y638" s="45"/>
      <c r="Z638" s="45"/>
      <c r="AA638" s="45"/>
      <c r="AB638" s="45"/>
      <c r="AC638" s="45"/>
      <c r="AD638" s="189">
        <v>1</v>
      </c>
      <c r="AE638" s="45"/>
      <c r="AG638" s="45"/>
      <c r="AH638" s="45"/>
      <c r="AI638" s="45"/>
      <c r="AJ638" s="45"/>
      <c r="AK638" s="45"/>
      <c r="AL638" s="45"/>
      <c r="AM638" s="45"/>
      <c r="AN638" s="10"/>
      <c r="AO638" s="10"/>
      <c r="AP638" s="10"/>
      <c r="AQ638" s="10"/>
      <c r="AR638" s="45"/>
      <c r="AS638" s="45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  <c r="HU638" s="16"/>
      <c r="HV638" s="16"/>
      <c r="HW638" s="16"/>
      <c r="HX638" s="16"/>
      <c r="HY638" s="16"/>
      <c r="HZ638" s="16"/>
      <c r="IA638" s="16"/>
      <c r="IB638" s="16"/>
      <c r="IC638" s="16"/>
      <c r="ID638" s="16"/>
      <c r="IE638" s="16"/>
      <c r="IF638" s="16"/>
      <c r="IG638" s="16"/>
      <c r="IH638" s="16"/>
      <c r="II638" s="16"/>
      <c r="IJ638" s="16"/>
      <c r="IK638" s="16"/>
      <c r="IL638" s="16"/>
      <c r="IM638" s="16"/>
      <c r="IN638" s="16"/>
      <c r="IO638" s="16"/>
      <c r="IP638" s="16"/>
    </row>
    <row r="639" spans="1:47" ht="15.75">
      <c r="A639">
        <v>610</v>
      </c>
      <c r="C639" s="39" t="s">
        <v>521</v>
      </c>
      <c r="D639"/>
      <c r="E639" s="20">
        <v>1</v>
      </c>
      <c r="F639" s="45"/>
      <c r="G639" s="45"/>
      <c r="H639" s="45"/>
      <c r="I639" s="189">
        <v>1</v>
      </c>
      <c r="J639" s="45"/>
      <c r="K639" s="45"/>
      <c r="L639" s="45"/>
      <c r="M639" s="45"/>
      <c r="N639" s="45"/>
      <c r="O639" s="45"/>
      <c r="P639" s="187">
        <v>1</v>
      </c>
      <c r="Q639" s="45"/>
      <c r="R639" s="45"/>
      <c r="S639" s="45"/>
      <c r="T639" s="45"/>
      <c r="U639" s="45"/>
      <c r="V639" s="45"/>
      <c r="W639" s="187">
        <v>1</v>
      </c>
      <c r="X639" s="45"/>
      <c r="Y639" s="45"/>
      <c r="Z639" s="45"/>
      <c r="AA639" s="45"/>
      <c r="AB639" s="45"/>
      <c r="AC639" s="45"/>
      <c r="AD639" s="187">
        <v>1</v>
      </c>
      <c r="AE639" s="45"/>
      <c r="AG639" s="45"/>
      <c r="AH639" s="45"/>
      <c r="AI639" s="45"/>
      <c r="AJ639" s="45"/>
      <c r="AK639" s="45"/>
      <c r="AL639" s="45"/>
      <c r="AM639" s="45"/>
      <c r="AN639" s="10"/>
      <c r="AO639" s="10"/>
      <c r="AP639" s="10"/>
      <c r="AQ639" s="10"/>
      <c r="AR639" s="45"/>
      <c r="AS639" s="45"/>
      <c r="AT639" s="16"/>
      <c r="AU639" s="16"/>
    </row>
    <row r="640" spans="1:47" ht="15.75">
      <c r="A640">
        <v>611</v>
      </c>
      <c r="C640" s="39" t="s">
        <v>522</v>
      </c>
      <c r="D640"/>
      <c r="E640" s="64">
        <v>1</v>
      </c>
      <c r="F640" s="51"/>
      <c r="G640" s="51"/>
      <c r="H640" s="51"/>
      <c r="I640" s="189">
        <v>1</v>
      </c>
      <c r="J640" s="51"/>
      <c r="K640" s="51"/>
      <c r="L640" s="51"/>
      <c r="M640" s="51"/>
      <c r="N640" s="51"/>
      <c r="O640" s="51"/>
      <c r="P640" s="189">
        <v>1</v>
      </c>
      <c r="Q640" s="51"/>
      <c r="R640" s="51"/>
      <c r="S640" s="51"/>
      <c r="T640" s="51"/>
      <c r="U640" s="51"/>
      <c r="V640" s="51"/>
      <c r="W640" s="189">
        <v>1</v>
      </c>
      <c r="X640" s="51"/>
      <c r="Y640" s="51"/>
      <c r="Z640" s="51"/>
      <c r="AA640" s="51"/>
      <c r="AB640" s="51"/>
      <c r="AC640" s="51"/>
      <c r="AD640" s="189">
        <v>1</v>
      </c>
      <c r="AE640" s="51"/>
      <c r="AG640" s="51"/>
      <c r="AH640" s="51"/>
      <c r="AI640" s="51"/>
      <c r="AJ640" s="51"/>
      <c r="AK640" s="51"/>
      <c r="AL640" s="51"/>
      <c r="AM640" s="51"/>
      <c r="AN640" s="10"/>
      <c r="AO640" s="10"/>
      <c r="AP640" s="10"/>
      <c r="AQ640" s="10"/>
      <c r="AR640" s="51"/>
      <c r="AS640" s="51"/>
      <c r="AT640" s="86"/>
      <c r="AU640" s="16"/>
    </row>
    <row r="641" spans="1:76" ht="15.75">
      <c r="A641">
        <v>612</v>
      </c>
      <c r="C641" s="39" t="s">
        <v>40</v>
      </c>
      <c r="D641">
        <v>1</v>
      </c>
      <c r="E641" s="64">
        <v>1</v>
      </c>
      <c r="F641" s="51"/>
      <c r="G641" s="51"/>
      <c r="H641" s="51"/>
      <c r="I641" s="187">
        <v>0.5</v>
      </c>
      <c r="J641" s="51"/>
      <c r="K641" s="51"/>
      <c r="L641" s="187">
        <v>1</v>
      </c>
      <c r="M641" s="51"/>
      <c r="N641" s="51"/>
      <c r="O641" s="51"/>
      <c r="P641" s="187">
        <v>0.5</v>
      </c>
      <c r="Q641" s="51"/>
      <c r="R641" s="51"/>
      <c r="S641" s="187">
        <v>1</v>
      </c>
      <c r="T641" s="51"/>
      <c r="U641" s="51"/>
      <c r="V641" s="51"/>
      <c r="W641" s="189">
        <v>1</v>
      </c>
      <c r="X641" s="51"/>
      <c r="Y641" s="51"/>
      <c r="Z641" s="187">
        <v>1</v>
      </c>
      <c r="AA641" s="51"/>
      <c r="AB641" s="51"/>
      <c r="AC641" s="51"/>
      <c r="AD641" s="187">
        <v>1</v>
      </c>
      <c r="AE641" s="51"/>
      <c r="AG641" s="187">
        <v>0.5</v>
      </c>
      <c r="AH641" s="51"/>
      <c r="AI641" s="51"/>
      <c r="AJ641" s="51"/>
      <c r="AK641" s="51"/>
      <c r="AL641" s="51"/>
      <c r="AM641" s="51"/>
      <c r="AN641" s="10"/>
      <c r="AO641" s="10"/>
      <c r="AP641" s="10"/>
      <c r="AQ641" s="10"/>
      <c r="AR641" s="51"/>
      <c r="AS641" s="51"/>
      <c r="AT641" s="10"/>
      <c r="AU641" s="10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</row>
    <row r="642" spans="1:67" ht="15.75">
      <c r="A642">
        <v>613</v>
      </c>
      <c r="C642" s="39" t="s">
        <v>190</v>
      </c>
      <c r="D642">
        <v>1</v>
      </c>
      <c r="E642" s="64">
        <v>1</v>
      </c>
      <c r="F642" s="51"/>
      <c r="G642" s="51"/>
      <c r="H642" s="51"/>
      <c r="I642" s="189">
        <v>1</v>
      </c>
      <c r="J642" s="51"/>
      <c r="K642" s="51"/>
      <c r="L642" s="189">
        <v>1</v>
      </c>
      <c r="M642" s="51"/>
      <c r="N642" s="51"/>
      <c r="O642" s="51"/>
      <c r="P642" s="189">
        <v>1</v>
      </c>
      <c r="Q642" s="51"/>
      <c r="R642" s="51"/>
      <c r="S642" s="187">
        <v>1</v>
      </c>
      <c r="T642" s="51"/>
      <c r="U642" s="51"/>
      <c r="V642" s="51"/>
      <c r="W642" s="189">
        <v>1</v>
      </c>
      <c r="X642" s="51"/>
      <c r="Y642" s="51"/>
      <c r="Z642" s="189">
        <v>1</v>
      </c>
      <c r="AA642" s="51"/>
      <c r="AB642" s="51"/>
      <c r="AC642" s="51"/>
      <c r="AD642" s="189">
        <v>1</v>
      </c>
      <c r="AE642" s="51"/>
      <c r="AG642" s="187">
        <v>1</v>
      </c>
      <c r="AH642" s="51"/>
      <c r="AI642" s="51"/>
      <c r="AJ642" s="51"/>
      <c r="AK642" s="51"/>
      <c r="AL642" s="51"/>
      <c r="AM642" s="51"/>
      <c r="AN642" s="10"/>
      <c r="AO642" s="10"/>
      <c r="AP642" s="10"/>
      <c r="AQ642" s="10"/>
      <c r="AR642" s="51"/>
      <c r="AS642" s="51"/>
      <c r="AT642" s="10"/>
      <c r="AU642" s="10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</row>
    <row r="643" spans="1:67" ht="15.75">
      <c r="A643">
        <v>614</v>
      </c>
      <c r="C643" s="39" t="s">
        <v>641</v>
      </c>
      <c r="D643">
        <v>1</v>
      </c>
      <c r="E643" s="64">
        <v>1</v>
      </c>
      <c r="F643" s="51"/>
      <c r="G643" s="51"/>
      <c r="H643" s="51"/>
      <c r="I643" s="187">
        <v>0.5</v>
      </c>
      <c r="J643" s="51"/>
      <c r="K643" s="51"/>
      <c r="L643" s="187">
        <v>0</v>
      </c>
      <c r="M643" s="51"/>
      <c r="N643" s="51"/>
      <c r="O643" s="51"/>
      <c r="P643" s="187">
        <v>1</v>
      </c>
      <c r="Q643" s="51"/>
      <c r="R643" s="51"/>
      <c r="S643" s="187">
        <v>0</v>
      </c>
      <c r="T643" s="51"/>
      <c r="U643" s="51"/>
      <c r="V643" s="51"/>
      <c r="W643" s="187">
        <v>1</v>
      </c>
      <c r="X643" s="51"/>
      <c r="Y643" s="51"/>
      <c r="Z643" s="187">
        <v>0.5</v>
      </c>
      <c r="AA643" s="51"/>
      <c r="AB643" s="51"/>
      <c r="AC643" s="51"/>
      <c r="AD643" s="187">
        <v>0.5</v>
      </c>
      <c r="AE643" s="51"/>
      <c r="AG643" s="187">
        <v>0.5</v>
      </c>
      <c r="AH643" s="51"/>
      <c r="AI643" s="51"/>
      <c r="AJ643" s="51"/>
      <c r="AK643" s="51"/>
      <c r="AL643" s="51"/>
      <c r="AM643" s="51"/>
      <c r="AN643" s="10"/>
      <c r="AO643" s="10"/>
      <c r="AP643" s="10"/>
      <c r="AQ643" s="10"/>
      <c r="AR643" s="51"/>
      <c r="AS643" s="51"/>
      <c r="AT643" s="10"/>
      <c r="AU643" s="10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</row>
    <row r="644" spans="1:67" ht="15.75">
      <c r="A644">
        <v>615</v>
      </c>
      <c r="C644" s="39" t="s">
        <v>523</v>
      </c>
      <c r="D644">
        <v>1</v>
      </c>
      <c r="E644" s="64">
        <v>1</v>
      </c>
      <c r="F644" s="51"/>
      <c r="G644" s="51"/>
      <c r="H644" s="51"/>
      <c r="I644" s="189">
        <v>1</v>
      </c>
      <c r="J644" s="51"/>
      <c r="K644" s="51"/>
      <c r="L644" s="189">
        <v>1</v>
      </c>
      <c r="M644" s="51"/>
      <c r="N644" s="51"/>
      <c r="O644" s="51"/>
      <c r="P644" s="189">
        <v>1</v>
      </c>
      <c r="Q644" s="51"/>
      <c r="R644" s="51"/>
      <c r="S644" s="187">
        <v>1</v>
      </c>
      <c r="T644" s="51"/>
      <c r="U644" s="51"/>
      <c r="V644" s="51"/>
      <c r="W644" s="189">
        <v>1</v>
      </c>
      <c r="X644" s="51"/>
      <c r="Y644" s="51"/>
      <c r="Z644" s="189">
        <v>1</v>
      </c>
      <c r="AA644" s="51"/>
      <c r="AB644" s="51"/>
      <c r="AC644" s="51"/>
      <c r="AD644" s="189">
        <v>1</v>
      </c>
      <c r="AE644" s="51"/>
      <c r="AG644" s="189">
        <v>1</v>
      </c>
      <c r="AH644" s="51"/>
      <c r="AI644" s="51"/>
      <c r="AJ644" s="51"/>
      <c r="AK644" s="51"/>
      <c r="AL644" s="51"/>
      <c r="AM644" s="51"/>
      <c r="AN644" s="10"/>
      <c r="AO644" s="10"/>
      <c r="AP644" s="10"/>
      <c r="AQ644" s="10"/>
      <c r="AR644" s="51"/>
      <c r="AS644" s="51"/>
      <c r="AT644" s="10"/>
      <c r="AU644" s="10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</row>
    <row r="645" spans="1:89" ht="15.75">
      <c r="A645">
        <v>616</v>
      </c>
      <c r="C645" s="39" t="s">
        <v>524</v>
      </c>
      <c r="D645">
        <v>0</v>
      </c>
      <c r="E645" s="64">
        <v>1</v>
      </c>
      <c r="F645" s="51"/>
      <c r="G645" s="51"/>
      <c r="H645" s="51"/>
      <c r="I645" s="187">
        <v>1</v>
      </c>
      <c r="J645" s="51"/>
      <c r="K645" s="51"/>
      <c r="L645" s="51"/>
      <c r="M645" s="51"/>
      <c r="N645" s="51"/>
      <c r="O645" s="51"/>
      <c r="P645" s="187">
        <v>1</v>
      </c>
      <c r="Q645" s="51"/>
      <c r="R645" s="51"/>
      <c r="S645" s="51"/>
      <c r="T645" s="51"/>
      <c r="U645" s="51"/>
      <c r="V645" s="51"/>
      <c r="W645" s="189">
        <v>1</v>
      </c>
      <c r="X645" s="51"/>
      <c r="Y645" s="51"/>
      <c r="Z645" s="51"/>
      <c r="AA645" s="51"/>
      <c r="AB645" s="51"/>
      <c r="AC645" s="51"/>
      <c r="AD645" s="187">
        <v>1</v>
      </c>
      <c r="AE645" s="51"/>
      <c r="AG645" s="51"/>
      <c r="AH645" s="51"/>
      <c r="AI645" s="51"/>
      <c r="AJ645" s="51"/>
      <c r="AK645" s="51"/>
      <c r="AL645" s="51"/>
      <c r="AM645" s="51"/>
      <c r="AN645" s="10"/>
      <c r="AO645" s="10"/>
      <c r="AP645" s="10"/>
      <c r="AQ645" s="10"/>
      <c r="AR645" s="51"/>
      <c r="AS645" s="51"/>
      <c r="AT645" s="10"/>
      <c r="AU645" s="10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</row>
    <row r="646" spans="1:89" ht="15.75">
      <c r="A646">
        <v>617</v>
      </c>
      <c r="C646" s="39" t="s">
        <v>525</v>
      </c>
      <c r="D646">
        <v>1</v>
      </c>
      <c r="E646" s="64">
        <v>1</v>
      </c>
      <c r="F646" s="51"/>
      <c r="G646" s="51"/>
      <c r="H646" s="51"/>
      <c r="I646" s="189">
        <v>0.5</v>
      </c>
      <c r="J646" s="51"/>
      <c r="K646" s="51"/>
      <c r="L646" s="189">
        <v>0.5</v>
      </c>
      <c r="M646" s="51"/>
      <c r="N646" s="51"/>
      <c r="O646" s="51"/>
      <c r="P646" s="187">
        <v>1</v>
      </c>
      <c r="Q646" s="51"/>
      <c r="R646" s="51"/>
      <c r="S646" s="187">
        <v>0.5</v>
      </c>
      <c r="T646" s="51"/>
      <c r="U646" s="51"/>
      <c r="V646" s="51"/>
      <c r="W646" s="189">
        <v>1</v>
      </c>
      <c r="X646" s="51"/>
      <c r="Y646" s="51"/>
      <c r="Z646" s="187">
        <v>1</v>
      </c>
      <c r="AA646" s="51"/>
      <c r="AB646" s="51"/>
      <c r="AC646" s="51"/>
      <c r="AD646" s="187">
        <v>1</v>
      </c>
      <c r="AE646" s="51"/>
      <c r="AG646" s="187">
        <v>1</v>
      </c>
      <c r="AH646" s="51"/>
      <c r="AI646" s="51"/>
      <c r="AJ646" s="51"/>
      <c r="AK646" s="51"/>
      <c r="AL646" s="51"/>
      <c r="AM646" s="51"/>
      <c r="AN646" s="10"/>
      <c r="AO646" s="10"/>
      <c r="AP646" s="10"/>
      <c r="AQ646" s="10"/>
      <c r="AR646" s="51"/>
      <c r="AS646" s="51"/>
      <c r="AT646" s="10"/>
      <c r="AU646" s="10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</row>
    <row r="647" spans="1:89" ht="15.75">
      <c r="A647">
        <v>618</v>
      </c>
      <c r="C647" s="39" t="s">
        <v>526</v>
      </c>
      <c r="D647"/>
      <c r="E647" s="64">
        <v>1</v>
      </c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187">
        <v>1</v>
      </c>
      <c r="AE647" s="51"/>
      <c r="AF647" s="51"/>
      <c r="AG647" s="51"/>
      <c r="AH647" s="51"/>
      <c r="AI647" s="51"/>
      <c r="AJ647" s="51"/>
      <c r="AK647" s="51"/>
      <c r="AL647" s="51"/>
      <c r="AM647" s="51"/>
      <c r="AN647" s="10"/>
      <c r="AO647" s="10"/>
      <c r="AP647" s="10"/>
      <c r="AQ647" s="10"/>
      <c r="AR647" s="51"/>
      <c r="AS647" s="51"/>
      <c r="AT647" s="10"/>
      <c r="AU647" s="10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</row>
    <row r="648" spans="1:89" ht="15.75">
      <c r="A648">
        <v>619</v>
      </c>
      <c r="C648" s="39" t="s">
        <v>527</v>
      </c>
      <c r="D648"/>
      <c r="E648" s="20">
        <v>1</v>
      </c>
      <c r="F648" s="45"/>
      <c r="G648" s="45"/>
      <c r="H648" s="45"/>
      <c r="I648" s="187">
        <v>0.5</v>
      </c>
      <c r="J648" s="45"/>
      <c r="K648" s="45"/>
      <c r="L648" s="45"/>
      <c r="M648" s="45"/>
      <c r="N648" s="45"/>
      <c r="O648" s="45"/>
      <c r="P648" s="187">
        <v>0.5</v>
      </c>
      <c r="Q648" s="45"/>
      <c r="R648" s="45"/>
      <c r="S648" s="45"/>
      <c r="T648" s="45"/>
      <c r="U648" s="45"/>
      <c r="V648" s="45"/>
      <c r="W648" s="189">
        <v>1</v>
      </c>
      <c r="X648" s="45"/>
      <c r="Y648" s="45"/>
      <c r="Z648" s="45"/>
      <c r="AA648" s="45"/>
      <c r="AB648" s="45"/>
      <c r="AC648" s="45"/>
      <c r="AD648" s="187">
        <v>0.5</v>
      </c>
      <c r="AE648" s="45"/>
      <c r="AG648" s="45"/>
      <c r="AH648" s="45"/>
      <c r="AI648" s="45"/>
      <c r="AJ648" s="45"/>
      <c r="AK648" s="45"/>
      <c r="AL648" s="45"/>
      <c r="AM648" s="45"/>
      <c r="AN648" s="10"/>
      <c r="AO648" s="10"/>
      <c r="AP648" s="10"/>
      <c r="AQ648" s="10"/>
      <c r="AR648" s="45"/>
      <c r="AS648" s="45"/>
      <c r="AT648" s="10"/>
      <c r="AU648" s="10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</row>
    <row r="649" spans="1:89" ht="15.75">
      <c r="A649">
        <v>620</v>
      </c>
      <c r="C649" s="39" t="s">
        <v>528</v>
      </c>
      <c r="D649"/>
      <c r="E649" s="20">
        <v>1</v>
      </c>
      <c r="F649" s="45"/>
      <c r="G649" s="45"/>
      <c r="H649" s="45"/>
      <c r="I649" s="187">
        <v>0.5</v>
      </c>
      <c r="J649" s="45"/>
      <c r="K649" s="45"/>
      <c r="L649" s="45"/>
      <c r="M649" s="45"/>
      <c r="N649" s="45"/>
      <c r="O649" s="45"/>
      <c r="P649" s="187">
        <v>1</v>
      </c>
      <c r="Q649" s="45"/>
      <c r="R649" s="45"/>
      <c r="S649" s="45"/>
      <c r="T649" s="45"/>
      <c r="U649" s="45"/>
      <c r="V649" s="45"/>
      <c r="W649" s="189">
        <v>1</v>
      </c>
      <c r="X649" s="45"/>
      <c r="Y649" s="45"/>
      <c r="Z649" s="45"/>
      <c r="AA649" s="45"/>
      <c r="AB649" s="45"/>
      <c r="AC649" s="45"/>
      <c r="AD649" s="187">
        <v>1</v>
      </c>
      <c r="AE649" s="45"/>
      <c r="AG649" s="45"/>
      <c r="AH649" s="45"/>
      <c r="AI649" s="45"/>
      <c r="AJ649" s="45"/>
      <c r="AK649" s="45"/>
      <c r="AL649" s="45"/>
      <c r="AM649" s="45"/>
      <c r="AN649" s="10"/>
      <c r="AO649" s="10"/>
      <c r="AP649" s="10"/>
      <c r="AQ649" s="10"/>
      <c r="AR649" s="45"/>
      <c r="AS649" s="45"/>
      <c r="AT649" s="10"/>
      <c r="AU649" s="10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</row>
    <row r="650" spans="1:89" ht="15.75">
      <c r="A650">
        <v>621</v>
      </c>
      <c r="C650" s="39" t="s">
        <v>529</v>
      </c>
      <c r="D650"/>
      <c r="E650" s="20">
        <v>1</v>
      </c>
      <c r="F650" s="45"/>
      <c r="G650" s="45"/>
      <c r="H650" s="45"/>
      <c r="I650" s="187">
        <v>1</v>
      </c>
      <c r="J650" s="45"/>
      <c r="K650" s="45"/>
      <c r="L650" s="45"/>
      <c r="M650" s="45"/>
      <c r="N650" s="45"/>
      <c r="O650" s="45"/>
      <c r="P650" s="187">
        <v>1</v>
      </c>
      <c r="Q650" s="45"/>
      <c r="R650" s="45"/>
      <c r="S650" s="45"/>
      <c r="T650" s="45"/>
      <c r="U650" s="45"/>
      <c r="V650" s="45"/>
      <c r="W650" s="189">
        <v>1</v>
      </c>
      <c r="X650" s="45"/>
      <c r="Y650" s="45"/>
      <c r="Z650" s="45"/>
      <c r="AA650" s="45"/>
      <c r="AB650" s="45"/>
      <c r="AC650" s="45"/>
      <c r="AD650" s="187">
        <v>0.5</v>
      </c>
      <c r="AE650" s="45"/>
      <c r="AG650" s="45"/>
      <c r="AH650" s="45"/>
      <c r="AI650" s="45"/>
      <c r="AJ650" s="45"/>
      <c r="AK650" s="45"/>
      <c r="AL650" s="45"/>
      <c r="AM650" s="45"/>
      <c r="AN650" s="10"/>
      <c r="AO650" s="10"/>
      <c r="AP650" s="10"/>
      <c r="AQ650" s="10"/>
      <c r="AR650" s="45"/>
      <c r="AS650" s="45"/>
      <c r="AT650" s="10"/>
      <c r="AU650" s="10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</row>
    <row r="651" spans="1:67" ht="15.75">
      <c r="A651">
        <v>622</v>
      </c>
      <c r="C651" s="39" t="s">
        <v>162</v>
      </c>
      <c r="D651"/>
      <c r="E651" s="81">
        <v>1</v>
      </c>
      <c r="F651" s="83"/>
      <c r="G651" s="83"/>
      <c r="H651" s="83"/>
      <c r="I651" s="187">
        <v>1</v>
      </c>
      <c r="J651" s="83"/>
      <c r="K651" s="83"/>
      <c r="L651" s="83"/>
      <c r="M651" s="83"/>
      <c r="N651" s="83"/>
      <c r="O651" s="83"/>
      <c r="P651" s="187">
        <v>1</v>
      </c>
      <c r="Q651" s="83"/>
      <c r="R651" s="83"/>
      <c r="S651" s="83"/>
      <c r="T651" s="83"/>
      <c r="U651" s="83"/>
      <c r="V651" s="83"/>
      <c r="W651" s="189">
        <v>1</v>
      </c>
      <c r="X651" s="83"/>
      <c r="Y651" s="83"/>
      <c r="Z651" s="83"/>
      <c r="AA651" s="83"/>
      <c r="AB651" s="83"/>
      <c r="AC651" s="83"/>
      <c r="AD651" s="83"/>
      <c r="AE651" s="83"/>
      <c r="AG651" s="83"/>
      <c r="AH651" s="83"/>
      <c r="AI651" s="83"/>
      <c r="AJ651" s="83"/>
      <c r="AK651" s="83"/>
      <c r="AL651" s="83"/>
      <c r="AM651" s="83"/>
      <c r="AN651" s="10"/>
      <c r="AO651" s="10"/>
      <c r="AP651" s="10"/>
      <c r="AQ651" s="10"/>
      <c r="AR651" s="83"/>
      <c r="AS651" s="83"/>
      <c r="AT651" s="16"/>
      <c r="AU651" s="16"/>
      <c r="BI651" s="1"/>
      <c r="BJ651" s="1"/>
      <c r="BK651" s="1"/>
      <c r="BL651" s="1"/>
      <c r="BM651" s="1"/>
      <c r="BN651" s="1"/>
      <c r="BO651" s="1"/>
    </row>
    <row r="652" spans="1:67" ht="15.75">
      <c r="A652">
        <v>623</v>
      </c>
      <c r="C652" s="39"/>
      <c r="D652" s="73"/>
      <c r="E652" s="81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10"/>
      <c r="AO652" s="10"/>
      <c r="AP652" s="10"/>
      <c r="AQ652" s="10"/>
      <c r="AR652" s="83"/>
      <c r="AS652" s="83"/>
      <c r="AT652" s="16"/>
      <c r="AU652" s="16"/>
      <c r="BI652" s="1"/>
      <c r="BJ652" s="1"/>
      <c r="BK652" s="1"/>
      <c r="BL652" s="1"/>
      <c r="BM652" s="1"/>
      <c r="BN652" s="1"/>
      <c r="BO652" s="1"/>
    </row>
    <row r="653" spans="1:89" ht="15.75">
      <c r="A653">
        <v>624</v>
      </c>
      <c r="C653" s="170"/>
      <c r="D653" s="170"/>
      <c r="E653" s="170"/>
      <c r="F653" s="170"/>
      <c r="G653" s="170"/>
      <c r="H653" s="170"/>
      <c r="I653" s="170"/>
      <c r="J653" s="170"/>
      <c r="K653" s="170"/>
      <c r="L653" s="170"/>
      <c r="M653" s="170"/>
      <c r="N653" s="170"/>
      <c r="O653" s="170"/>
      <c r="P653" s="170"/>
      <c r="Q653" s="170"/>
      <c r="R653" s="170"/>
      <c r="S653" s="170"/>
      <c r="T653" s="170"/>
      <c r="U653" s="170"/>
      <c r="V653" s="170"/>
      <c r="W653" s="170"/>
      <c r="X653" s="170"/>
      <c r="Y653" s="170"/>
      <c r="Z653" s="170"/>
      <c r="AA653" s="170"/>
      <c r="AB653" s="170"/>
      <c r="AC653" s="170"/>
      <c r="AD653" s="170"/>
      <c r="AE653" s="170"/>
      <c r="AF653" s="170"/>
      <c r="AG653" s="170"/>
      <c r="AH653" s="170"/>
      <c r="AI653" s="170"/>
      <c r="AJ653" s="170"/>
      <c r="AK653" s="170"/>
      <c r="AL653" s="170"/>
      <c r="AM653" s="170"/>
      <c r="AN653" s="10"/>
      <c r="AO653" s="10"/>
      <c r="AP653" s="10"/>
      <c r="AQ653" s="10"/>
      <c r="AR653" s="9"/>
      <c r="AS653" s="9"/>
      <c r="AT653" s="10"/>
      <c r="AU653" s="10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</row>
    <row r="654" spans="1:89" ht="18">
      <c r="A654">
        <v>625</v>
      </c>
      <c r="B654" s="56">
        <v>28</v>
      </c>
      <c r="C654" s="54" t="s">
        <v>31</v>
      </c>
      <c r="D654" s="67"/>
      <c r="E654" s="64"/>
      <c r="F654" s="51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  <c r="AG654" s="159"/>
      <c r="AH654" s="159"/>
      <c r="AI654" s="159"/>
      <c r="AJ654" s="159"/>
      <c r="AK654" s="159"/>
      <c r="AL654" s="159"/>
      <c r="AM654" s="159"/>
      <c r="AN654" s="10"/>
      <c r="AO654" s="10"/>
      <c r="AP654" s="10"/>
      <c r="AQ654" s="10"/>
      <c r="AR654" s="9"/>
      <c r="AS654" s="9"/>
      <c r="AT654" s="10"/>
      <c r="AU654" s="10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</row>
    <row r="655" spans="1:89" ht="18">
      <c r="A655">
        <v>626</v>
      </c>
      <c r="C655" s="88">
        <f>'RESUM MENSUAL PAPER'!F27</f>
        <v>65660</v>
      </c>
      <c r="D655" s="67"/>
      <c r="E655" s="64"/>
      <c r="F655" s="51"/>
      <c r="G655" s="154"/>
      <c r="H655" s="154"/>
      <c r="I655" s="154"/>
      <c r="J655" s="154"/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4"/>
      <c r="AA655" s="154"/>
      <c r="AB655" s="154"/>
      <c r="AC655" s="154"/>
      <c r="AD655" s="154"/>
      <c r="AE655" s="154"/>
      <c r="AF655" s="154"/>
      <c r="AG655" s="154"/>
      <c r="AH655" s="154"/>
      <c r="AI655" s="154"/>
      <c r="AJ655" s="154"/>
      <c r="AK655" s="154"/>
      <c r="AL655" s="154"/>
      <c r="AM655" s="154"/>
      <c r="AN655" s="10"/>
      <c r="AO655" s="10"/>
      <c r="AP655" s="10"/>
      <c r="AQ655" s="10"/>
      <c r="AR655" s="9"/>
      <c r="AS655" s="9"/>
      <c r="AT655" s="10"/>
      <c r="AU655" s="10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</row>
    <row r="656" spans="1:89" ht="15.75">
      <c r="A656">
        <v>627</v>
      </c>
      <c r="C656" s="7" t="s">
        <v>8</v>
      </c>
      <c r="D656" s="66"/>
      <c r="E656" s="64"/>
      <c r="F656" s="73"/>
      <c r="G656" s="159">
        <f aca="true" t="shared" si="19" ref="G656:AL656">G7</f>
        <v>1</v>
      </c>
      <c r="H656" s="159">
        <f t="shared" si="19"/>
        <v>2</v>
      </c>
      <c r="I656" s="159">
        <f t="shared" si="19"/>
        <v>3</v>
      </c>
      <c r="J656" s="159">
        <f t="shared" si="19"/>
        <v>4</v>
      </c>
      <c r="K656" s="159">
        <f t="shared" si="19"/>
        <v>5</v>
      </c>
      <c r="L656" s="159">
        <f t="shared" si="19"/>
        <v>6</v>
      </c>
      <c r="M656" s="159">
        <f t="shared" si="19"/>
        <v>7</v>
      </c>
      <c r="N656" s="159">
        <f t="shared" si="19"/>
        <v>8</v>
      </c>
      <c r="O656" s="159">
        <f t="shared" si="19"/>
        <v>9</v>
      </c>
      <c r="P656" s="159">
        <f t="shared" si="19"/>
        <v>10</v>
      </c>
      <c r="Q656" s="159">
        <f t="shared" si="19"/>
        <v>11</v>
      </c>
      <c r="R656" s="159">
        <f t="shared" si="19"/>
        <v>12</v>
      </c>
      <c r="S656" s="159">
        <f t="shared" si="19"/>
        <v>13</v>
      </c>
      <c r="T656" s="159">
        <f t="shared" si="19"/>
        <v>14</v>
      </c>
      <c r="U656" s="159">
        <f t="shared" si="19"/>
        <v>15</v>
      </c>
      <c r="V656" s="159">
        <f t="shared" si="19"/>
        <v>16</v>
      </c>
      <c r="W656" s="159">
        <f t="shared" si="19"/>
        <v>17</v>
      </c>
      <c r="X656" s="159">
        <f t="shared" si="19"/>
        <v>18</v>
      </c>
      <c r="Y656" s="159">
        <f t="shared" si="19"/>
        <v>19</v>
      </c>
      <c r="Z656" s="159">
        <f t="shared" si="19"/>
        <v>20</v>
      </c>
      <c r="AA656" s="159">
        <f t="shared" si="19"/>
        <v>21</v>
      </c>
      <c r="AB656" s="159">
        <f t="shared" si="19"/>
        <v>22</v>
      </c>
      <c r="AC656" s="159">
        <f t="shared" si="19"/>
        <v>23</v>
      </c>
      <c r="AD656" s="159">
        <f t="shared" si="19"/>
        <v>24</v>
      </c>
      <c r="AE656" s="159">
        <f t="shared" si="19"/>
        <v>25</v>
      </c>
      <c r="AF656" s="159">
        <f t="shared" si="19"/>
        <v>26</v>
      </c>
      <c r="AG656" s="159">
        <f t="shared" si="19"/>
        <v>27</v>
      </c>
      <c r="AH656" s="159">
        <f t="shared" si="19"/>
        <v>28</v>
      </c>
      <c r="AI656" s="159">
        <f t="shared" si="19"/>
        <v>29</v>
      </c>
      <c r="AJ656" s="159">
        <f t="shared" si="19"/>
        <v>30</v>
      </c>
      <c r="AK656" s="159">
        <f t="shared" si="19"/>
        <v>0</v>
      </c>
      <c r="AL656" s="159">
        <f t="shared" si="19"/>
        <v>0</v>
      </c>
      <c r="AM656" s="159">
        <f>AM7</f>
        <v>0</v>
      </c>
      <c r="AN656" s="10"/>
      <c r="AO656" s="10"/>
      <c r="AP656" s="10"/>
      <c r="AQ656" s="10"/>
      <c r="AR656" s="10"/>
      <c r="AS656" s="10"/>
      <c r="AT656" s="163"/>
      <c r="AU656" s="10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</row>
    <row r="657" spans="1:61" ht="15.75">
      <c r="A657">
        <v>628</v>
      </c>
      <c r="C657" s="151" t="s">
        <v>213</v>
      </c>
      <c r="D657">
        <v>2</v>
      </c>
      <c r="E657" s="64">
        <v>1</v>
      </c>
      <c r="F657" s="51" t="s">
        <v>255</v>
      </c>
      <c r="G657" s="187">
        <v>1</v>
      </c>
      <c r="I657" s="187">
        <v>1</v>
      </c>
      <c r="J657" s="187">
        <v>1</v>
      </c>
      <c r="L657" s="187">
        <v>1</v>
      </c>
      <c r="N657" s="187">
        <v>0.5</v>
      </c>
      <c r="P657" s="187">
        <v>1</v>
      </c>
      <c r="Q657" s="187">
        <v>1</v>
      </c>
      <c r="S657" s="187">
        <v>1</v>
      </c>
      <c r="U657" s="187">
        <v>1</v>
      </c>
      <c r="W657" s="189">
        <v>1</v>
      </c>
      <c r="X657" s="187">
        <v>1</v>
      </c>
      <c r="Z657" s="187">
        <v>1</v>
      </c>
      <c r="AB657" s="187">
        <v>1</v>
      </c>
      <c r="AD657" s="187">
        <v>1</v>
      </c>
      <c r="AE657" s="189">
        <v>1</v>
      </c>
      <c r="AG657" s="187">
        <v>1</v>
      </c>
      <c r="AI657" s="187">
        <v>1</v>
      </c>
      <c r="AN657" s="10"/>
      <c r="AO657" s="10"/>
      <c r="AP657" s="10"/>
      <c r="AQ657" s="10"/>
      <c r="AR657" s="10"/>
      <c r="AS657" s="10"/>
      <c r="AT657" s="10"/>
      <c r="AU657" s="10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1:61" ht="15.75">
      <c r="A658">
        <v>629</v>
      </c>
      <c r="C658" s="151" t="s">
        <v>32</v>
      </c>
      <c r="D658"/>
      <c r="E658" s="64">
        <v>1</v>
      </c>
      <c r="F658" s="51" t="s">
        <v>45</v>
      </c>
      <c r="G658" s="187">
        <v>1</v>
      </c>
      <c r="I658" s="189">
        <v>1</v>
      </c>
      <c r="L658" s="187">
        <v>0.5</v>
      </c>
      <c r="N658" s="187">
        <v>0.5</v>
      </c>
      <c r="P658" s="187">
        <v>0.5</v>
      </c>
      <c r="S658" s="187">
        <v>0.5</v>
      </c>
      <c r="U658" s="187">
        <v>0.5</v>
      </c>
      <c r="W658" s="187">
        <v>1</v>
      </c>
      <c r="Z658" s="187">
        <v>0.5</v>
      </c>
      <c r="AB658" s="187">
        <v>0.5</v>
      </c>
      <c r="AD658" s="187">
        <v>1</v>
      </c>
      <c r="AG658" s="187">
        <v>1</v>
      </c>
      <c r="AI658" s="187">
        <v>1</v>
      </c>
      <c r="AN658" s="10"/>
      <c r="AO658" s="10"/>
      <c r="AP658" s="10"/>
      <c r="AQ658" s="10"/>
      <c r="AR658" s="10"/>
      <c r="AS658" s="10"/>
      <c r="AT658" s="10"/>
      <c r="AU658" s="10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3:61" ht="15.75">
      <c r="C659" s="151" t="s">
        <v>351</v>
      </c>
      <c r="D659"/>
      <c r="E659" s="64">
        <v>1</v>
      </c>
      <c r="F659" s="51"/>
      <c r="G659" s="187">
        <v>0.5</v>
      </c>
      <c r="I659" s="187">
        <v>0.5</v>
      </c>
      <c r="L659" s="187">
        <v>0.5</v>
      </c>
      <c r="N659" s="187">
        <v>1</v>
      </c>
      <c r="P659" s="187">
        <v>0.5</v>
      </c>
      <c r="S659" s="187">
        <v>0.5</v>
      </c>
      <c r="U659" s="187">
        <v>0.5</v>
      </c>
      <c r="W659" s="187">
        <v>0.5</v>
      </c>
      <c r="Z659" s="187">
        <v>0.5</v>
      </c>
      <c r="AB659" s="187">
        <v>0.5</v>
      </c>
      <c r="AD659" s="187">
        <v>0.5</v>
      </c>
      <c r="AG659" s="187">
        <v>0.5</v>
      </c>
      <c r="AI659" s="187">
        <v>0.5</v>
      </c>
      <c r="AN659" s="10"/>
      <c r="AO659" s="10"/>
      <c r="AP659" s="10"/>
      <c r="AQ659" s="10"/>
      <c r="AR659" s="10"/>
      <c r="AS659" s="10"/>
      <c r="AT659" s="10"/>
      <c r="AU659" s="10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1:61" ht="15.75">
      <c r="A660">
        <v>633</v>
      </c>
      <c r="C660" s="151" t="s">
        <v>222</v>
      </c>
      <c r="D660">
        <v>2</v>
      </c>
      <c r="E660" s="64">
        <v>1</v>
      </c>
      <c r="F660" s="51" t="s">
        <v>255</v>
      </c>
      <c r="G660" s="187">
        <v>1</v>
      </c>
      <c r="H660" s="51"/>
      <c r="I660" s="187">
        <v>1</v>
      </c>
      <c r="J660" s="187">
        <v>1</v>
      </c>
      <c r="K660" s="51"/>
      <c r="L660" s="187">
        <v>0.5</v>
      </c>
      <c r="M660" s="51"/>
      <c r="N660" s="187">
        <v>0.5</v>
      </c>
      <c r="O660" s="51"/>
      <c r="P660" s="187">
        <v>0.5</v>
      </c>
      <c r="Q660" s="187">
        <v>0.5</v>
      </c>
      <c r="R660" s="51"/>
      <c r="S660" s="187">
        <v>0.5</v>
      </c>
      <c r="T660" s="51"/>
      <c r="U660" s="187">
        <v>1</v>
      </c>
      <c r="V660" s="51"/>
      <c r="W660" s="187">
        <v>0.5</v>
      </c>
      <c r="X660" s="187">
        <v>1</v>
      </c>
      <c r="Y660" s="51"/>
      <c r="Z660" s="187">
        <v>1</v>
      </c>
      <c r="AA660" s="51"/>
      <c r="AB660" s="187">
        <v>1</v>
      </c>
      <c r="AC660" s="51"/>
      <c r="AD660" s="187">
        <v>0.5</v>
      </c>
      <c r="AE660" s="187">
        <v>1</v>
      </c>
      <c r="AF660" s="51"/>
      <c r="AG660" s="187">
        <v>0.5</v>
      </c>
      <c r="AH660" s="51"/>
      <c r="AI660" s="187">
        <v>0.5</v>
      </c>
      <c r="AJ660" s="51"/>
      <c r="AK660" s="51"/>
      <c r="AL660" s="51"/>
      <c r="AM660" s="51"/>
      <c r="AN660" s="10"/>
      <c r="AO660" s="10"/>
      <c r="AP660" s="10"/>
      <c r="AQ660" s="10"/>
      <c r="AR660" s="10"/>
      <c r="AS660" s="10"/>
      <c r="AT660" s="10"/>
      <c r="AU660" s="10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1:61" ht="15.75">
      <c r="A661">
        <v>634</v>
      </c>
      <c r="C661" s="151" t="s">
        <v>350</v>
      </c>
      <c r="D661">
        <v>2</v>
      </c>
      <c r="E661" s="64">
        <v>1</v>
      </c>
      <c r="F661" s="51" t="s">
        <v>255</v>
      </c>
      <c r="G661" s="187">
        <v>0.5</v>
      </c>
      <c r="H661" s="51"/>
      <c r="I661" s="187">
        <v>0.5</v>
      </c>
      <c r="J661" s="187">
        <v>1</v>
      </c>
      <c r="K661" s="51"/>
      <c r="L661" s="187">
        <v>1</v>
      </c>
      <c r="M661" s="51"/>
      <c r="N661" s="187">
        <v>0.5</v>
      </c>
      <c r="O661" s="51"/>
      <c r="P661" s="189">
        <v>1</v>
      </c>
      <c r="Q661" s="187">
        <v>0.5</v>
      </c>
      <c r="R661" s="51"/>
      <c r="S661" s="187">
        <v>1</v>
      </c>
      <c r="T661" s="51"/>
      <c r="U661" s="187">
        <v>1</v>
      </c>
      <c r="V661" s="51"/>
      <c r="W661" s="187">
        <v>0.5</v>
      </c>
      <c r="X661" s="187">
        <v>0.5</v>
      </c>
      <c r="Y661" s="51"/>
      <c r="Z661" s="187">
        <v>1</v>
      </c>
      <c r="AA661" s="51"/>
      <c r="AB661" s="187">
        <v>1</v>
      </c>
      <c r="AC661" s="51"/>
      <c r="AD661" s="187">
        <v>0.5</v>
      </c>
      <c r="AE661" s="187">
        <v>0.5</v>
      </c>
      <c r="AF661" s="51"/>
      <c r="AG661" s="187">
        <v>0.5</v>
      </c>
      <c r="AH661" s="51"/>
      <c r="AI661" s="187">
        <v>1</v>
      </c>
      <c r="AJ661" s="51"/>
      <c r="AK661" s="51"/>
      <c r="AL661" s="51"/>
      <c r="AM661" s="51"/>
      <c r="AN661" s="10"/>
      <c r="AO661" s="10"/>
      <c r="AP661" s="10"/>
      <c r="AQ661" s="10"/>
      <c r="AR661" s="10"/>
      <c r="AS661" s="10"/>
      <c r="AT661" s="10"/>
      <c r="AU661" s="10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1:61" ht="15.75">
      <c r="A662">
        <v>635</v>
      </c>
      <c r="C662" s="153" t="s">
        <v>223</v>
      </c>
      <c r="D662">
        <v>2</v>
      </c>
      <c r="E662" s="64">
        <v>1</v>
      </c>
      <c r="F662" s="51" t="s">
        <v>255</v>
      </c>
      <c r="G662" s="187">
        <v>0.5</v>
      </c>
      <c r="I662" s="187">
        <v>1</v>
      </c>
      <c r="J662" s="187">
        <v>0.5</v>
      </c>
      <c r="L662" s="187">
        <v>0.5</v>
      </c>
      <c r="N662" s="189">
        <v>1</v>
      </c>
      <c r="P662" s="187">
        <v>1</v>
      </c>
      <c r="Q662" s="187">
        <v>0.5</v>
      </c>
      <c r="S662" s="187">
        <v>0.5</v>
      </c>
      <c r="U662" s="187">
        <v>1</v>
      </c>
      <c r="W662" s="187">
        <v>1</v>
      </c>
      <c r="X662" s="187">
        <v>0.5</v>
      </c>
      <c r="Z662" s="187">
        <v>0.5</v>
      </c>
      <c r="AB662" s="187">
        <v>1</v>
      </c>
      <c r="AD662" s="187">
        <v>1</v>
      </c>
      <c r="AE662" s="187">
        <v>1</v>
      </c>
      <c r="AG662" s="187">
        <v>1</v>
      </c>
      <c r="AI662" s="189">
        <v>1</v>
      </c>
      <c r="AN662" s="10"/>
      <c r="AO662" s="10"/>
      <c r="AP662" s="10"/>
      <c r="AQ662" s="10"/>
      <c r="AR662" s="10"/>
      <c r="AS662" s="10"/>
      <c r="AT662" s="10"/>
      <c r="AU662" s="10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1:61" ht="15.75">
      <c r="A663">
        <v>636</v>
      </c>
      <c r="C663" s="151" t="s">
        <v>224</v>
      </c>
      <c r="D663">
        <v>2</v>
      </c>
      <c r="E663" s="64">
        <v>1</v>
      </c>
      <c r="F663" s="51" t="s">
        <v>255</v>
      </c>
      <c r="G663" s="187">
        <v>1</v>
      </c>
      <c r="I663" s="187">
        <v>1</v>
      </c>
      <c r="J663" s="187">
        <v>1</v>
      </c>
      <c r="L663" s="187">
        <v>0.5</v>
      </c>
      <c r="N663" s="187">
        <v>0.5</v>
      </c>
      <c r="P663" s="187">
        <v>0.5</v>
      </c>
      <c r="Q663" s="187">
        <v>0.5</v>
      </c>
      <c r="S663" s="187">
        <v>0.5</v>
      </c>
      <c r="U663" s="187">
        <v>1</v>
      </c>
      <c r="W663" s="187">
        <v>0.5</v>
      </c>
      <c r="X663" s="187">
        <v>1</v>
      </c>
      <c r="Z663" s="187">
        <v>0.5</v>
      </c>
      <c r="AB663" s="187">
        <v>1</v>
      </c>
      <c r="AD663" s="187">
        <v>0.5</v>
      </c>
      <c r="AE663" s="189">
        <v>0.5</v>
      </c>
      <c r="AG663" s="187">
        <v>1</v>
      </c>
      <c r="AI663" s="187">
        <v>0.5</v>
      </c>
      <c r="AN663" s="10"/>
      <c r="AO663" s="10"/>
      <c r="AP663" s="10"/>
      <c r="AQ663" s="10"/>
      <c r="AR663" s="10"/>
      <c r="AS663" s="10"/>
      <c r="AT663" s="10"/>
      <c r="AU663" s="10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</row>
    <row r="664" spans="1:61" ht="15.75">
      <c r="A664">
        <v>637</v>
      </c>
      <c r="C664" s="153" t="s">
        <v>225</v>
      </c>
      <c r="D664">
        <v>2</v>
      </c>
      <c r="E664" s="64">
        <v>1</v>
      </c>
      <c r="F664" s="51" t="s">
        <v>255</v>
      </c>
      <c r="G664" s="187">
        <v>0.5</v>
      </c>
      <c r="I664" s="187">
        <v>1</v>
      </c>
      <c r="J664" s="187">
        <v>1</v>
      </c>
      <c r="L664" s="187">
        <v>0.5</v>
      </c>
      <c r="N664" s="187">
        <v>0.5</v>
      </c>
      <c r="P664" s="187">
        <v>0.5</v>
      </c>
      <c r="Q664" s="187">
        <v>1</v>
      </c>
      <c r="S664" s="187">
        <v>0.5</v>
      </c>
      <c r="U664" s="187">
        <v>0.5</v>
      </c>
      <c r="W664" s="187">
        <v>0.5</v>
      </c>
      <c r="X664" s="187">
        <v>0.5</v>
      </c>
      <c r="Z664" s="187">
        <v>0.5</v>
      </c>
      <c r="AB664" s="187">
        <v>1</v>
      </c>
      <c r="AD664" s="187">
        <v>1</v>
      </c>
      <c r="AE664" s="187">
        <v>1</v>
      </c>
      <c r="AG664" s="187">
        <v>0.5</v>
      </c>
      <c r="AI664" s="187">
        <v>0.5</v>
      </c>
      <c r="AN664" s="10"/>
      <c r="AO664" s="10"/>
      <c r="AP664" s="10"/>
      <c r="AQ664" s="10"/>
      <c r="AR664" s="10"/>
      <c r="AS664" s="10"/>
      <c r="AT664" s="10"/>
      <c r="AU664" s="10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1:61" ht="15.75">
      <c r="A665">
        <v>638</v>
      </c>
      <c r="C665" s="151" t="s">
        <v>226</v>
      </c>
      <c r="D665">
        <v>1</v>
      </c>
      <c r="E665" s="64">
        <v>1</v>
      </c>
      <c r="F665" s="51" t="s">
        <v>255</v>
      </c>
      <c r="G665" s="187">
        <v>0.5</v>
      </c>
      <c r="I665" s="187">
        <v>1</v>
      </c>
      <c r="L665" s="187">
        <v>1</v>
      </c>
      <c r="N665" s="187">
        <v>0.5</v>
      </c>
      <c r="P665" s="187">
        <v>0.5</v>
      </c>
      <c r="Q665" s="187">
        <v>1</v>
      </c>
      <c r="S665" s="187">
        <v>0.5</v>
      </c>
      <c r="U665" s="187">
        <v>0.5</v>
      </c>
      <c r="W665" s="187">
        <v>0.5</v>
      </c>
      <c r="Z665" s="187">
        <v>0.5</v>
      </c>
      <c r="AB665" s="187">
        <v>0.5</v>
      </c>
      <c r="AD665" s="187">
        <v>1</v>
      </c>
      <c r="AG665" s="187">
        <v>1</v>
      </c>
      <c r="AI665" s="187">
        <v>1</v>
      </c>
      <c r="AN665" s="10"/>
      <c r="AO665" s="10"/>
      <c r="AP665" s="10"/>
      <c r="AQ665" s="10"/>
      <c r="AR665" s="10"/>
      <c r="AS665" s="10"/>
      <c r="AT665" s="10"/>
      <c r="AU665" s="10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1:61" ht="15.75">
      <c r="A666">
        <v>639</v>
      </c>
      <c r="C666" s="151" t="s">
        <v>53</v>
      </c>
      <c r="D666">
        <v>1</v>
      </c>
      <c r="E666" s="64">
        <v>1</v>
      </c>
      <c r="F666" s="51" t="s">
        <v>255</v>
      </c>
      <c r="G666" s="187">
        <v>1</v>
      </c>
      <c r="I666" s="189">
        <v>1</v>
      </c>
      <c r="L666" s="187">
        <v>1</v>
      </c>
      <c r="N666" s="187">
        <v>1</v>
      </c>
      <c r="P666" s="187">
        <v>0.5</v>
      </c>
      <c r="Q666" s="187">
        <v>0.5</v>
      </c>
      <c r="S666" s="187">
        <v>0.5</v>
      </c>
      <c r="U666" s="187">
        <v>1</v>
      </c>
      <c r="W666" s="187">
        <v>0.5</v>
      </c>
      <c r="Z666" s="187">
        <v>1</v>
      </c>
      <c r="AB666" s="187">
        <v>1</v>
      </c>
      <c r="AD666" s="187">
        <v>0.5</v>
      </c>
      <c r="AG666" s="187">
        <v>0.5</v>
      </c>
      <c r="AI666" s="187">
        <v>1</v>
      </c>
      <c r="AN666" s="10"/>
      <c r="AO666" s="10"/>
      <c r="AP666" s="10"/>
      <c r="AQ666" s="10"/>
      <c r="AR666" s="10"/>
      <c r="AS666" s="10"/>
      <c r="AT666" s="10"/>
      <c r="AU666" s="10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3:61" ht="15.75">
      <c r="C667" s="151" t="s">
        <v>348</v>
      </c>
      <c r="D667"/>
      <c r="E667" s="64">
        <v>1</v>
      </c>
      <c r="F667" s="51" t="s">
        <v>255</v>
      </c>
      <c r="G667" s="187">
        <v>1</v>
      </c>
      <c r="I667" s="187">
        <v>0.5</v>
      </c>
      <c r="L667" s="187">
        <v>1</v>
      </c>
      <c r="N667" s="187">
        <v>1</v>
      </c>
      <c r="P667" s="187">
        <v>0.5</v>
      </c>
      <c r="S667" s="187">
        <v>1</v>
      </c>
      <c r="U667" s="187">
        <v>1</v>
      </c>
      <c r="W667" s="187">
        <v>1</v>
      </c>
      <c r="Z667" s="187">
        <v>0.5</v>
      </c>
      <c r="AB667" s="187">
        <v>1</v>
      </c>
      <c r="AD667" s="187">
        <v>0.5</v>
      </c>
      <c r="AG667" s="187">
        <v>0.5</v>
      </c>
      <c r="AI667" s="187">
        <v>0.5</v>
      </c>
      <c r="AN667" s="10"/>
      <c r="AO667" s="10"/>
      <c r="AP667" s="10"/>
      <c r="AQ667" s="10"/>
      <c r="AR667" s="10"/>
      <c r="AS667" s="10"/>
      <c r="AT667" s="10"/>
      <c r="AU667" s="10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3:61" ht="15.75">
      <c r="C668" s="153" t="s">
        <v>533</v>
      </c>
      <c r="D668"/>
      <c r="E668" s="64">
        <v>1</v>
      </c>
      <c r="F668" s="51" t="s">
        <v>255</v>
      </c>
      <c r="G668" s="187">
        <v>0.5</v>
      </c>
      <c r="I668" s="187">
        <v>0.5</v>
      </c>
      <c r="L668" s="187">
        <v>0.5</v>
      </c>
      <c r="N668" s="187">
        <v>1</v>
      </c>
      <c r="P668" s="187">
        <v>1</v>
      </c>
      <c r="S668" s="187">
        <v>1</v>
      </c>
      <c r="U668" s="187">
        <v>0.5</v>
      </c>
      <c r="W668" s="187">
        <v>0.5</v>
      </c>
      <c r="Z668" s="187">
        <v>0.5</v>
      </c>
      <c r="AB668" s="187">
        <v>0.5</v>
      </c>
      <c r="AD668" s="187">
        <v>0.5</v>
      </c>
      <c r="AG668" s="187">
        <v>0.5</v>
      </c>
      <c r="AI668" s="187">
        <v>0.5</v>
      </c>
      <c r="AN668" s="10"/>
      <c r="AO668" s="10"/>
      <c r="AP668" s="10"/>
      <c r="AQ668" s="10"/>
      <c r="AR668" s="16"/>
      <c r="AS668" s="16"/>
      <c r="AT668" s="16"/>
      <c r="AU668" s="16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1:61" ht="15.75">
      <c r="A669">
        <v>641</v>
      </c>
      <c r="C669" s="151" t="s">
        <v>227</v>
      </c>
      <c r="D669"/>
      <c r="E669" s="64">
        <v>1</v>
      </c>
      <c r="F669" s="51" t="s">
        <v>255</v>
      </c>
      <c r="G669" s="187">
        <v>1</v>
      </c>
      <c r="I669" s="189">
        <v>0.5</v>
      </c>
      <c r="L669" s="187">
        <v>0.5</v>
      </c>
      <c r="N669" s="187">
        <v>0.5</v>
      </c>
      <c r="P669" s="187">
        <v>0.5</v>
      </c>
      <c r="S669" s="187">
        <v>1</v>
      </c>
      <c r="U669" s="187">
        <v>0.5</v>
      </c>
      <c r="W669" s="187">
        <v>0.5</v>
      </c>
      <c r="Z669" s="187">
        <v>0.5</v>
      </c>
      <c r="AB669" s="187">
        <v>0.5</v>
      </c>
      <c r="AD669" s="187">
        <v>1</v>
      </c>
      <c r="AG669" s="187">
        <v>0.5</v>
      </c>
      <c r="AI669" s="187">
        <v>1</v>
      </c>
      <c r="AN669" s="10"/>
      <c r="AO669" s="10"/>
      <c r="AP669" s="10"/>
      <c r="AQ669" s="10"/>
      <c r="AR669" s="10"/>
      <c r="AS669" s="10"/>
      <c r="AT669" s="10"/>
      <c r="AU669" s="10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1:61" ht="15.75">
      <c r="A670">
        <v>642</v>
      </c>
      <c r="C670" s="151" t="s">
        <v>228</v>
      </c>
      <c r="D670">
        <v>2</v>
      </c>
      <c r="E670" s="64">
        <v>1</v>
      </c>
      <c r="F670" s="51" t="s">
        <v>255</v>
      </c>
      <c r="G670" s="187">
        <v>0.5</v>
      </c>
      <c r="I670" s="187">
        <v>0.5</v>
      </c>
      <c r="J670" s="187">
        <v>1</v>
      </c>
      <c r="L670" s="187">
        <v>0.5</v>
      </c>
      <c r="N670" s="187">
        <v>1</v>
      </c>
      <c r="P670" s="187">
        <v>0.5</v>
      </c>
      <c r="S670" s="187">
        <v>0.5</v>
      </c>
      <c r="U670" s="187">
        <v>1</v>
      </c>
      <c r="W670" s="187">
        <v>0.5</v>
      </c>
      <c r="X670" s="187">
        <v>1</v>
      </c>
      <c r="Z670" s="187">
        <v>1</v>
      </c>
      <c r="AB670" s="187">
        <v>1</v>
      </c>
      <c r="AD670" s="187">
        <v>1</v>
      </c>
      <c r="AE670" s="187">
        <v>0.5</v>
      </c>
      <c r="AG670" s="187">
        <v>1</v>
      </c>
      <c r="AI670" s="187">
        <v>0.5</v>
      </c>
      <c r="AN670" s="10"/>
      <c r="AO670" s="10"/>
      <c r="AP670" s="10"/>
      <c r="AQ670" s="10"/>
      <c r="AR670" s="10"/>
      <c r="AS670" s="10"/>
      <c r="AT670" s="10"/>
      <c r="AU670" s="10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1:61" ht="15.75">
      <c r="A671">
        <v>643</v>
      </c>
      <c r="C671" s="151" t="s">
        <v>542</v>
      </c>
      <c r="D671"/>
      <c r="E671" s="64">
        <v>1</v>
      </c>
      <c r="F671" s="51" t="s">
        <v>255</v>
      </c>
      <c r="G671" s="187">
        <v>0.5</v>
      </c>
      <c r="I671" s="187">
        <v>1</v>
      </c>
      <c r="L671" s="187">
        <v>0.5</v>
      </c>
      <c r="N671" s="187">
        <v>1</v>
      </c>
      <c r="P671" s="187">
        <v>0.5</v>
      </c>
      <c r="S671" s="187">
        <v>0.5</v>
      </c>
      <c r="U671" s="187">
        <v>0.5</v>
      </c>
      <c r="W671" s="187">
        <v>0.5</v>
      </c>
      <c r="Z671" s="187">
        <v>1</v>
      </c>
      <c r="AB671" s="187">
        <v>0.5</v>
      </c>
      <c r="AD671" s="187">
        <v>0.5</v>
      </c>
      <c r="AG671" s="187">
        <v>1</v>
      </c>
      <c r="AI671" s="187">
        <v>0.5</v>
      </c>
      <c r="AN671" s="10"/>
      <c r="AO671" s="10"/>
      <c r="AP671" s="10"/>
      <c r="AQ671" s="10"/>
      <c r="AR671" s="10"/>
      <c r="AS671" s="10"/>
      <c r="AT671" s="10"/>
      <c r="AU671" s="10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1:61" ht="15.75">
      <c r="A672">
        <v>644</v>
      </c>
      <c r="C672" s="153" t="s">
        <v>229</v>
      </c>
      <c r="D672"/>
      <c r="E672" s="64">
        <v>1</v>
      </c>
      <c r="F672" s="51" t="s">
        <v>47</v>
      </c>
      <c r="G672" s="187">
        <v>1</v>
      </c>
      <c r="I672" s="187">
        <v>1</v>
      </c>
      <c r="L672" s="187">
        <v>0.5</v>
      </c>
      <c r="N672" s="187">
        <v>1</v>
      </c>
      <c r="P672" s="187">
        <v>1</v>
      </c>
      <c r="S672" s="187">
        <v>1</v>
      </c>
      <c r="U672" s="187">
        <v>0.5</v>
      </c>
      <c r="W672" s="187">
        <v>1</v>
      </c>
      <c r="Z672" s="187">
        <v>1</v>
      </c>
      <c r="AB672" s="187">
        <v>0.5</v>
      </c>
      <c r="AD672" s="187">
        <v>1</v>
      </c>
      <c r="AG672" s="187">
        <v>0.5</v>
      </c>
      <c r="AI672" s="187">
        <v>1</v>
      </c>
      <c r="AN672" s="10"/>
      <c r="AO672" s="10"/>
      <c r="AP672" s="10"/>
      <c r="AQ672" s="10"/>
      <c r="AR672" s="10"/>
      <c r="AS672" s="10"/>
      <c r="AT672" s="10"/>
      <c r="AU672" s="10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1:61" ht="15.75">
      <c r="A673">
        <v>646</v>
      </c>
      <c r="C673" s="151" t="s">
        <v>230</v>
      </c>
      <c r="D673"/>
      <c r="E673" s="64">
        <v>1</v>
      </c>
      <c r="F673" s="51" t="s">
        <v>255</v>
      </c>
      <c r="G673" s="187">
        <v>1</v>
      </c>
      <c r="I673" s="187">
        <v>1</v>
      </c>
      <c r="L673" s="187">
        <v>0.5</v>
      </c>
      <c r="N673" s="187">
        <v>0.5</v>
      </c>
      <c r="P673" s="189">
        <v>1</v>
      </c>
      <c r="S673" s="187">
        <v>1</v>
      </c>
      <c r="U673" s="187">
        <v>0.5</v>
      </c>
      <c r="W673" s="187">
        <v>1</v>
      </c>
      <c r="Z673" s="187">
        <v>1</v>
      </c>
      <c r="AB673" s="187">
        <v>0.5</v>
      </c>
      <c r="AD673" s="187">
        <v>0.5</v>
      </c>
      <c r="AG673" s="187">
        <v>1</v>
      </c>
      <c r="AI673" s="187">
        <v>1</v>
      </c>
      <c r="AN673" s="10"/>
      <c r="AO673" s="10"/>
      <c r="AP673" s="10"/>
      <c r="AQ673" s="10"/>
      <c r="AR673" s="10"/>
      <c r="AS673" s="10"/>
      <c r="AT673" s="10"/>
      <c r="AU673" s="10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1:61" ht="15.75">
      <c r="A674">
        <v>647</v>
      </c>
      <c r="C674" s="151" t="s">
        <v>231</v>
      </c>
      <c r="D674"/>
      <c r="E674" s="64">
        <v>1</v>
      </c>
      <c r="F674" s="51" t="s">
        <v>47</v>
      </c>
      <c r="I674" s="187">
        <v>1</v>
      </c>
      <c r="L674" s="187">
        <v>0.5</v>
      </c>
      <c r="P674" s="187">
        <v>0.5</v>
      </c>
      <c r="S674" s="187">
        <v>0.5</v>
      </c>
      <c r="U674" s="187">
        <v>1</v>
      </c>
      <c r="Z674" s="187">
        <v>1</v>
      </c>
      <c r="AG674" s="187">
        <v>1</v>
      </c>
      <c r="AN674" s="10"/>
      <c r="AO674" s="10"/>
      <c r="AP674" s="10"/>
      <c r="AQ674" s="10"/>
      <c r="AR674" s="10"/>
      <c r="AS674" s="10"/>
      <c r="AT674" s="10"/>
      <c r="AU674" s="10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1:61" ht="15.75">
      <c r="A675">
        <v>648</v>
      </c>
      <c r="C675" s="153" t="s">
        <v>232</v>
      </c>
      <c r="D675">
        <v>2</v>
      </c>
      <c r="E675" s="64">
        <v>1</v>
      </c>
      <c r="F675" s="51" t="s">
        <v>255</v>
      </c>
      <c r="G675" s="187">
        <v>0.5</v>
      </c>
      <c r="I675" s="187">
        <v>1</v>
      </c>
      <c r="J675" s="187">
        <v>0.5</v>
      </c>
      <c r="L675" s="187">
        <v>0.5</v>
      </c>
      <c r="N675" s="187">
        <v>0.5</v>
      </c>
      <c r="P675" s="187">
        <v>1</v>
      </c>
      <c r="Q675" s="187">
        <v>1</v>
      </c>
      <c r="S675" s="187">
        <v>0.5</v>
      </c>
      <c r="U675" s="187">
        <v>0.5</v>
      </c>
      <c r="W675" s="187">
        <v>0.5</v>
      </c>
      <c r="X675" s="187">
        <v>1</v>
      </c>
      <c r="Z675" s="187">
        <v>1</v>
      </c>
      <c r="AB675" s="187">
        <v>0.5</v>
      </c>
      <c r="AD675" s="187">
        <v>1</v>
      </c>
      <c r="AE675" s="187">
        <v>1</v>
      </c>
      <c r="AG675" s="187">
        <v>0.5</v>
      </c>
      <c r="AI675" s="187">
        <v>0.5</v>
      </c>
      <c r="AN675" s="10"/>
      <c r="AO675" s="10"/>
      <c r="AP675" s="10"/>
      <c r="AQ675" s="10"/>
      <c r="AR675" s="10"/>
      <c r="AS675" s="10"/>
      <c r="AT675" s="10"/>
      <c r="AU675" s="10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1:61" ht="15.75">
      <c r="A676">
        <v>649</v>
      </c>
      <c r="C676" s="175" t="s">
        <v>233</v>
      </c>
      <c r="D676">
        <v>1</v>
      </c>
      <c r="E676" s="64">
        <v>1</v>
      </c>
      <c r="F676" s="51" t="s">
        <v>255</v>
      </c>
      <c r="G676" s="187">
        <v>0.5</v>
      </c>
      <c r="I676" s="189">
        <v>0.5</v>
      </c>
      <c r="L676" s="187">
        <v>1</v>
      </c>
      <c r="N676" s="187">
        <v>1</v>
      </c>
      <c r="P676" s="189">
        <v>1</v>
      </c>
      <c r="Q676" s="187">
        <v>0.5</v>
      </c>
      <c r="S676" s="187">
        <v>0.5</v>
      </c>
      <c r="U676" s="187">
        <v>0.5</v>
      </c>
      <c r="W676" s="187">
        <v>0.5</v>
      </c>
      <c r="Z676" s="187">
        <v>0.5</v>
      </c>
      <c r="AB676" s="187">
        <v>0.5</v>
      </c>
      <c r="AD676" s="187">
        <v>1</v>
      </c>
      <c r="AG676" s="187">
        <v>0.5</v>
      </c>
      <c r="AI676" s="187">
        <v>0.5</v>
      </c>
      <c r="AN676" s="10"/>
      <c r="AO676" s="10"/>
      <c r="AP676" s="10"/>
      <c r="AQ676" s="10"/>
      <c r="AR676" s="10"/>
      <c r="AS676" s="10"/>
      <c r="AT676" s="10"/>
      <c r="AU676" s="10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1:61" ht="15.75">
      <c r="A677">
        <v>650</v>
      </c>
      <c r="C677" s="151" t="s">
        <v>215</v>
      </c>
      <c r="D677">
        <v>1</v>
      </c>
      <c r="E677" s="64">
        <v>1</v>
      </c>
      <c r="F677" s="51" t="s">
        <v>255</v>
      </c>
      <c r="G677" s="187">
        <v>0.5</v>
      </c>
      <c r="I677" s="187">
        <v>0.5</v>
      </c>
      <c r="L677" s="187">
        <v>0.5</v>
      </c>
      <c r="N677" s="187">
        <v>0.5</v>
      </c>
      <c r="P677" s="187">
        <v>1</v>
      </c>
      <c r="Q677" s="187">
        <v>0.5</v>
      </c>
      <c r="S677" s="187">
        <v>0.5</v>
      </c>
      <c r="U677" s="187">
        <v>0.5</v>
      </c>
      <c r="W677" s="187">
        <v>0.5</v>
      </c>
      <c r="Z677" s="187">
        <v>0.5</v>
      </c>
      <c r="AB677" s="187">
        <v>0.5</v>
      </c>
      <c r="AD677" s="187">
        <v>0.5</v>
      </c>
      <c r="AG677" s="187">
        <v>0.5</v>
      </c>
      <c r="AI677" s="187">
        <v>0.5</v>
      </c>
      <c r="AN677" s="10"/>
      <c r="AO677" s="10"/>
      <c r="AP677" s="10"/>
      <c r="AQ677" s="10"/>
      <c r="AR677" s="10"/>
      <c r="AS677" s="10"/>
      <c r="AT677" s="10"/>
      <c r="AU677" s="10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1:61" ht="15.75">
      <c r="A678">
        <v>652</v>
      </c>
      <c r="C678" s="153" t="s">
        <v>218</v>
      </c>
      <c r="D678">
        <v>1</v>
      </c>
      <c r="E678" s="64">
        <v>1</v>
      </c>
      <c r="F678" s="51" t="s">
        <v>255</v>
      </c>
      <c r="G678" s="187">
        <v>1</v>
      </c>
      <c r="I678" s="187">
        <v>0.5</v>
      </c>
      <c r="L678" s="187">
        <v>1</v>
      </c>
      <c r="N678" s="187">
        <v>1</v>
      </c>
      <c r="P678" s="187">
        <v>0.5</v>
      </c>
      <c r="Q678" s="187">
        <v>0.5</v>
      </c>
      <c r="S678" s="187">
        <v>0.5</v>
      </c>
      <c r="U678" s="187">
        <v>1</v>
      </c>
      <c r="W678" s="187">
        <v>0.5</v>
      </c>
      <c r="Z678" s="187">
        <v>0.5</v>
      </c>
      <c r="AB678" s="187">
        <v>1</v>
      </c>
      <c r="AD678" s="187">
        <v>0.5</v>
      </c>
      <c r="AG678" s="187">
        <v>0.5</v>
      </c>
      <c r="AI678" s="187">
        <v>1</v>
      </c>
      <c r="AN678" s="10"/>
      <c r="AO678" s="10"/>
      <c r="AP678" s="10"/>
      <c r="AQ678" s="10"/>
      <c r="AR678" s="10"/>
      <c r="AS678" s="10"/>
      <c r="AT678" s="10"/>
      <c r="AU678" s="10"/>
      <c r="AV678" s="1"/>
      <c r="AW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1:61" ht="15.75">
      <c r="A679">
        <v>653</v>
      </c>
      <c r="C679" s="153" t="s">
        <v>212</v>
      </c>
      <c r="D679">
        <v>2</v>
      </c>
      <c r="E679" s="64">
        <v>1</v>
      </c>
      <c r="F679" s="51" t="s">
        <v>255</v>
      </c>
      <c r="G679" s="187">
        <v>1</v>
      </c>
      <c r="I679" s="187">
        <v>0.5</v>
      </c>
      <c r="J679" s="187">
        <v>0.5</v>
      </c>
      <c r="L679" s="187">
        <v>0.5</v>
      </c>
      <c r="N679" s="187">
        <v>0.5</v>
      </c>
      <c r="P679" s="187">
        <v>0.5</v>
      </c>
      <c r="Q679" s="187">
        <v>1</v>
      </c>
      <c r="S679" s="187">
        <v>1</v>
      </c>
      <c r="U679" s="187">
        <v>1</v>
      </c>
      <c r="W679" s="187">
        <v>1</v>
      </c>
      <c r="X679" s="187">
        <v>1</v>
      </c>
      <c r="Z679" s="187">
        <v>0.5</v>
      </c>
      <c r="AB679" s="187">
        <v>1</v>
      </c>
      <c r="AD679" s="187">
        <v>0.5</v>
      </c>
      <c r="AE679" s="187">
        <v>1</v>
      </c>
      <c r="AG679" s="187">
        <v>1</v>
      </c>
      <c r="AI679" s="187">
        <v>1</v>
      </c>
      <c r="AN679" s="10"/>
      <c r="AO679" s="10"/>
      <c r="AP679" s="10"/>
      <c r="AQ679" s="10"/>
      <c r="AR679" s="16"/>
      <c r="AS679" s="16"/>
      <c r="AT679" s="16"/>
      <c r="AU679" s="16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1:61" ht="15.75">
      <c r="A680">
        <v>654</v>
      </c>
      <c r="C680" s="151" t="s">
        <v>234</v>
      </c>
      <c r="D680">
        <v>1</v>
      </c>
      <c r="E680" s="64">
        <v>1</v>
      </c>
      <c r="F680" s="51" t="s">
        <v>255</v>
      </c>
      <c r="G680" s="187">
        <v>0.5</v>
      </c>
      <c r="I680" s="187">
        <v>1</v>
      </c>
      <c r="L680" s="187">
        <v>0.5</v>
      </c>
      <c r="N680" s="187">
        <v>0.5</v>
      </c>
      <c r="P680" s="187">
        <v>0.5</v>
      </c>
      <c r="Q680" s="187">
        <v>1</v>
      </c>
      <c r="S680" s="187">
        <v>0.5</v>
      </c>
      <c r="U680" s="187">
        <v>1</v>
      </c>
      <c r="W680" s="187">
        <v>0.5</v>
      </c>
      <c r="Z680" s="187">
        <v>0.5</v>
      </c>
      <c r="AB680" s="187">
        <v>1</v>
      </c>
      <c r="AD680" s="187">
        <v>0.5</v>
      </c>
      <c r="AG680" s="187">
        <v>0.5</v>
      </c>
      <c r="AI680" s="187">
        <v>1</v>
      </c>
      <c r="AN680" s="10"/>
      <c r="AO680" s="10"/>
      <c r="AP680" s="10"/>
      <c r="AQ680" s="10"/>
      <c r="AR680" s="16"/>
      <c r="AS680" s="16"/>
      <c r="AT680" s="16"/>
      <c r="AU680" s="16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1:61" ht="15.75">
      <c r="A681">
        <v>655</v>
      </c>
      <c r="C681" s="151" t="s">
        <v>216</v>
      </c>
      <c r="D681">
        <v>2</v>
      </c>
      <c r="E681" s="64">
        <v>1</v>
      </c>
      <c r="F681" s="51" t="s">
        <v>255</v>
      </c>
      <c r="G681" s="187">
        <v>1</v>
      </c>
      <c r="I681" s="187">
        <v>0.5</v>
      </c>
      <c r="J681" s="187">
        <v>0.5</v>
      </c>
      <c r="L681" s="187">
        <v>0.5</v>
      </c>
      <c r="N681" s="187">
        <v>1</v>
      </c>
      <c r="P681" s="187">
        <v>0.5</v>
      </c>
      <c r="Q681" s="187">
        <v>0.5</v>
      </c>
      <c r="S681" s="187">
        <v>0.5</v>
      </c>
      <c r="U681" s="187">
        <v>1</v>
      </c>
      <c r="W681" s="187">
        <v>0.5</v>
      </c>
      <c r="X681" s="187">
        <v>0.5</v>
      </c>
      <c r="Z681" s="187">
        <v>1</v>
      </c>
      <c r="AB681" s="187">
        <v>1</v>
      </c>
      <c r="AD681" s="187">
        <v>1</v>
      </c>
      <c r="AE681" s="187">
        <v>1</v>
      </c>
      <c r="AG681" s="187">
        <v>1</v>
      </c>
      <c r="AI681" s="187">
        <v>1</v>
      </c>
      <c r="AN681" s="10"/>
      <c r="AO681" s="10"/>
      <c r="AP681" s="10"/>
      <c r="AQ681" s="10"/>
      <c r="AR681" s="16"/>
      <c r="AS681" s="16"/>
      <c r="AT681" s="16"/>
      <c r="AU681" s="16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1:61" ht="15.75">
      <c r="A682">
        <v>656</v>
      </c>
      <c r="C682" s="39" t="s">
        <v>235</v>
      </c>
      <c r="D682">
        <v>2</v>
      </c>
      <c r="E682" s="64">
        <v>1</v>
      </c>
      <c r="F682" s="51" t="s">
        <v>255</v>
      </c>
      <c r="G682" s="187">
        <v>0.5</v>
      </c>
      <c r="I682" s="187">
        <v>0.5</v>
      </c>
      <c r="J682" s="187">
        <v>0.5</v>
      </c>
      <c r="L682" s="187">
        <v>0.5</v>
      </c>
      <c r="N682" s="187">
        <v>1</v>
      </c>
      <c r="P682" s="187">
        <v>0.5</v>
      </c>
      <c r="Q682" s="187">
        <v>0.5</v>
      </c>
      <c r="S682" s="187">
        <v>0.5</v>
      </c>
      <c r="U682" s="187">
        <v>0.5</v>
      </c>
      <c r="W682" s="187">
        <v>0.5</v>
      </c>
      <c r="X682" s="187">
        <v>1</v>
      </c>
      <c r="Z682" s="187">
        <v>0.5</v>
      </c>
      <c r="AB682" s="187">
        <v>0.5</v>
      </c>
      <c r="AD682" s="187">
        <v>0.5</v>
      </c>
      <c r="AE682" s="187">
        <v>0.5</v>
      </c>
      <c r="AG682" s="187">
        <v>0.5</v>
      </c>
      <c r="AI682" s="187">
        <v>1</v>
      </c>
      <c r="AN682" s="10"/>
      <c r="AO682" s="10"/>
      <c r="AP682" s="10"/>
      <c r="AQ682" s="10"/>
      <c r="AR682" s="16"/>
      <c r="AS682" s="16"/>
      <c r="AT682" s="16"/>
      <c r="AU682" s="16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1:61" ht="15.75">
      <c r="A683">
        <v>657</v>
      </c>
      <c r="C683" s="39" t="s">
        <v>236</v>
      </c>
      <c r="D683">
        <v>1</v>
      </c>
      <c r="E683" s="64">
        <v>1</v>
      </c>
      <c r="F683" s="51" t="s">
        <v>255</v>
      </c>
      <c r="G683" s="187">
        <v>0.5</v>
      </c>
      <c r="I683" s="187">
        <v>0.5</v>
      </c>
      <c r="L683" s="187">
        <v>1</v>
      </c>
      <c r="N683" s="187">
        <v>1</v>
      </c>
      <c r="P683" s="187">
        <v>1</v>
      </c>
      <c r="Q683" s="187">
        <v>0.5</v>
      </c>
      <c r="S683" s="187">
        <v>0.5</v>
      </c>
      <c r="U683" s="187">
        <v>1</v>
      </c>
      <c r="W683" s="187">
        <v>1</v>
      </c>
      <c r="Z683" s="187">
        <v>0.5</v>
      </c>
      <c r="AD683" s="187">
        <v>0.5</v>
      </c>
      <c r="AG683" s="187">
        <v>0.5</v>
      </c>
      <c r="AI683" s="187">
        <v>0.5</v>
      </c>
      <c r="AN683" s="10"/>
      <c r="AO683" s="10"/>
      <c r="AP683" s="10"/>
      <c r="AQ683" s="10"/>
      <c r="AR683" s="16"/>
      <c r="AS683" s="16"/>
      <c r="AT683" s="16"/>
      <c r="AU683" s="16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1:61" ht="15.75">
      <c r="A684">
        <v>658</v>
      </c>
      <c r="C684" s="39" t="s">
        <v>214</v>
      </c>
      <c r="D684">
        <v>1</v>
      </c>
      <c r="E684" s="64">
        <v>1</v>
      </c>
      <c r="F684" s="51" t="s">
        <v>255</v>
      </c>
      <c r="G684" s="187">
        <v>0.5</v>
      </c>
      <c r="I684" s="187">
        <v>0.5</v>
      </c>
      <c r="L684" s="187">
        <v>0.5</v>
      </c>
      <c r="N684" s="187">
        <v>1</v>
      </c>
      <c r="P684" s="187">
        <v>0.5</v>
      </c>
      <c r="Q684" s="187">
        <v>0.5</v>
      </c>
      <c r="S684" s="187">
        <v>0.5</v>
      </c>
      <c r="U684" s="187">
        <v>1</v>
      </c>
      <c r="W684" s="187">
        <v>0.5</v>
      </c>
      <c r="Z684" s="187">
        <v>1</v>
      </c>
      <c r="AD684" s="187">
        <v>1</v>
      </c>
      <c r="AG684" s="187">
        <v>0.5</v>
      </c>
      <c r="AI684" s="187">
        <v>1</v>
      </c>
      <c r="AN684" s="10"/>
      <c r="AO684" s="10"/>
      <c r="AP684" s="10"/>
      <c r="AQ684" s="10"/>
      <c r="AR684" s="16"/>
      <c r="AS684" s="16"/>
      <c r="AT684" s="16"/>
      <c r="AU684" s="16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1:61" ht="15.75">
      <c r="A685">
        <v>659</v>
      </c>
      <c r="C685" s="151" t="s">
        <v>41</v>
      </c>
      <c r="D685"/>
      <c r="E685" s="64">
        <v>1</v>
      </c>
      <c r="F685" s="51" t="s">
        <v>46</v>
      </c>
      <c r="I685" s="189">
        <v>1</v>
      </c>
      <c r="L685" s="189">
        <v>0.5</v>
      </c>
      <c r="P685" s="189">
        <v>1</v>
      </c>
      <c r="S685" s="187">
        <v>1</v>
      </c>
      <c r="W685" s="189">
        <v>1</v>
      </c>
      <c r="Z685" s="189">
        <v>1</v>
      </c>
      <c r="AD685" s="189">
        <v>1</v>
      </c>
      <c r="AG685" s="187">
        <v>1</v>
      </c>
      <c r="AN685" s="10"/>
      <c r="AO685" s="10"/>
      <c r="AP685" s="10"/>
      <c r="AQ685" s="10"/>
      <c r="AR685" s="16"/>
      <c r="AS685" s="16"/>
      <c r="AT685" s="16"/>
      <c r="AU685" s="16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3:61" ht="15.75">
      <c r="C686" s="151" t="s">
        <v>41</v>
      </c>
      <c r="D686"/>
      <c r="E686" s="64">
        <v>1</v>
      </c>
      <c r="F686" s="51" t="s">
        <v>45</v>
      </c>
      <c r="I686" s="189">
        <v>1</v>
      </c>
      <c r="L686" s="189">
        <v>0.5</v>
      </c>
      <c r="P686" s="189">
        <v>1</v>
      </c>
      <c r="S686" s="187">
        <v>0.5</v>
      </c>
      <c r="W686" s="189">
        <v>1</v>
      </c>
      <c r="Z686" s="189">
        <v>1</v>
      </c>
      <c r="AD686" s="189">
        <v>0.5</v>
      </c>
      <c r="AG686" s="187">
        <v>0.5</v>
      </c>
      <c r="AN686" s="10"/>
      <c r="AO686" s="10"/>
      <c r="AP686" s="10"/>
      <c r="AQ686" s="10"/>
      <c r="AR686" s="16"/>
      <c r="AS686" s="16"/>
      <c r="AT686" s="16"/>
      <c r="AU686" s="16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1:61" ht="15.75">
      <c r="A687">
        <v>660</v>
      </c>
      <c r="C687" s="151" t="s">
        <v>237</v>
      </c>
      <c r="D687">
        <v>1</v>
      </c>
      <c r="E687" s="64">
        <v>1</v>
      </c>
      <c r="F687" s="51" t="s">
        <v>46</v>
      </c>
      <c r="L687" s="187">
        <v>0.5</v>
      </c>
      <c r="Q687" s="187">
        <v>1</v>
      </c>
      <c r="S687" s="187">
        <v>1</v>
      </c>
      <c r="Z687" s="187">
        <v>0.5</v>
      </c>
      <c r="AG687" s="187">
        <v>1</v>
      </c>
      <c r="AI687" s="187">
        <v>1</v>
      </c>
      <c r="AN687" s="10"/>
      <c r="AO687" s="10"/>
      <c r="AP687" s="10"/>
      <c r="AQ687" s="10"/>
      <c r="AR687" s="16"/>
      <c r="AS687" s="16"/>
      <c r="AT687" s="16"/>
      <c r="AU687" s="16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1:61" ht="15.75">
      <c r="A688">
        <v>661</v>
      </c>
      <c r="C688" s="151" t="s">
        <v>219</v>
      </c>
      <c r="D688">
        <v>1</v>
      </c>
      <c r="E688" s="64">
        <v>1</v>
      </c>
      <c r="F688" s="51" t="s">
        <v>255</v>
      </c>
      <c r="G688" s="187">
        <v>1</v>
      </c>
      <c r="I688" s="187">
        <v>1</v>
      </c>
      <c r="L688" s="187">
        <v>0.5</v>
      </c>
      <c r="N688" s="187">
        <v>0.5</v>
      </c>
      <c r="P688" s="187">
        <v>0.5</v>
      </c>
      <c r="Q688" s="187">
        <v>0.5</v>
      </c>
      <c r="S688" s="187">
        <v>0.5</v>
      </c>
      <c r="U688" s="187">
        <v>1</v>
      </c>
      <c r="W688" s="187">
        <v>0.5</v>
      </c>
      <c r="Z688" s="187">
        <v>1</v>
      </c>
      <c r="AD688" s="187">
        <v>1</v>
      </c>
      <c r="AG688" s="187">
        <v>1</v>
      </c>
      <c r="AI688" s="187">
        <v>0.5</v>
      </c>
      <c r="AN688" s="10"/>
      <c r="AO688" s="10"/>
      <c r="AP688" s="10"/>
      <c r="AQ688" s="10"/>
      <c r="AR688" s="16"/>
      <c r="AS688" s="16"/>
      <c r="AT688" s="16"/>
      <c r="AU688" s="16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1:61" ht="15.75">
      <c r="A689">
        <v>662</v>
      </c>
      <c r="C689" s="151" t="s">
        <v>220</v>
      </c>
      <c r="D689">
        <v>1</v>
      </c>
      <c r="E689" s="64">
        <v>1</v>
      </c>
      <c r="F689" s="51" t="s">
        <v>255</v>
      </c>
      <c r="G689" s="187">
        <v>1</v>
      </c>
      <c r="I689" s="187">
        <v>1</v>
      </c>
      <c r="N689" s="187">
        <v>1</v>
      </c>
      <c r="P689" s="187">
        <v>0.5</v>
      </c>
      <c r="Q689" s="187">
        <v>0.5</v>
      </c>
      <c r="S689" s="187">
        <v>0.5</v>
      </c>
      <c r="U689" s="187">
        <v>1</v>
      </c>
      <c r="W689" s="187">
        <v>0.5</v>
      </c>
      <c r="Z689" s="187">
        <v>1</v>
      </c>
      <c r="AD689" s="187">
        <v>1</v>
      </c>
      <c r="AG689" s="187">
        <v>0.5</v>
      </c>
      <c r="AI689" s="187">
        <v>0.5</v>
      </c>
      <c r="AN689" s="10"/>
      <c r="AO689" s="10"/>
      <c r="AP689" s="10"/>
      <c r="AQ689" s="10"/>
      <c r="AR689" s="16"/>
      <c r="AS689" s="16"/>
      <c r="AT689" s="16"/>
      <c r="AU689" s="16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1:61" ht="15.75">
      <c r="A690">
        <v>663</v>
      </c>
      <c r="C690" s="172" t="s">
        <v>238</v>
      </c>
      <c r="D690">
        <v>2</v>
      </c>
      <c r="E690" s="64">
        <v>1</v>
      </c>
      <c r="F690" s="51" t="s">
        <v>255</v>
      </c>
      <c r="G690" s="187">
        <v>1</v>
      </c>
      <c r="I690" s="187">
        <v>0</v>
      </c>
      <c r="J690" s="187">
        <v>1</v>
      </c>
      <c r="L690" s="187">
        <v>1</v>
      </c>
      <c r="N690" s="187">
        <v>0.5</v>
      </c>
      <c r="P690" s="189">
        <v>0.5</v>
      </c>
      <c r="Q690" s="187">
        <v>0.5</v>
      </c>
      <c r="S690" s="187">
        <v>0.5</v>
      </c>
      <c r="U690" s="187">
        <v>0.5</v>
      </c>
      <c r="W690" s="187">
        <v>0.5</v>
      </c>
      <c r="X690" s="187">
        <v>1</v>
      </c>
      <c r="Z690" s="187">
        <v>0.5</v>
      </c>
      <c r="AD690" s="187">
        <v>0.5</v>
      </c>
      <c r="AE690" s="189">
        <v>0.5</v>
      </c>
      <c r="AG690" s="187">
        <v>1</v>
      </c>
      <c r="AI690" s="187">
        <v>1</v>
      </c>
      <c r="AN690" s="10"/>
      <c r="AO690" s="10"/>
      <c r="AP690" s="10"/>
      <c r="AQ690" s="10"/>
      <c r="AR690" s="16"/>
      <c r="AS690" s="16"/>
      <c r="AT690" s="16"/>
      <c r="AU690" s="16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3:61" ht="15.75">
      <c r="C691" s="151" t="s">
        <v>221</v>
      </c>
      <c r="D691">
        <v>1</v>
      </c>
      <c r="E691" s="64">
        <v>1</v>
      </c>
      <c r="F691" s="51" t="s">
        <v>255</v>
      </c>
      <c r="G691" s="187">
        <v>0.5</v>
      </c>
      <c r="I691" s="187">
        <v>1</v>
      </c>
      <c r="L691" s="187">
        <v>1</v>
      </c>
      <c r="N691" s="187">
        <v>1</v>
      </c>
      <c r="P691" s="187">
        <v>0.5</v>
      </c>
      <c r="Q691" s="187">
        <v>0.5</v>
      </c>
      <c r="S691" s="187">
        <v>0.5</v>
      </c>
      <c r="U691" s="187">
        <v>0.5</v>
      </c>
      <c r="W691" s="187">
        <v>0.5</v>
      </c>
      <c r="Z691" s="187">
        <v>0.5</v>
      </c>
      <c r="AD691" s="187">
        <v>0.5</v>
      </c>
      <c r="AG691" s="187">
        <v>1</v>
      </c>
      <c r="AI691" s="187">
        <v>1</v>
      </c>
      <c r="AN691" s="10"/>
      <c r="AO691" s="10"/>
      <c r="AP691" s="10"/>
      <c r="AQ691" s="10"/>
      <c r="AR691" s="16"/>
      <c r="AS691" s="16"/>
      <c r="AT691" s="16"/>
      <c r="AU691" s="16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3:61" ht="15.75">
      <c r="C692" s="151" t="s">
        <v>530</v>
      </c>
      <c r="D692">
        <v>2</v>
      </c>
      <c r="E692" s="64">
        <v>1</v>
      </c>
      <c r="F692" s="51" t="s">
        <v>255</v>
      </c>
      <c r="G692" s="187">
        <v>0.5</v>
      </c>
      <c r="I692" s="187">
        <v>1</v>
      </c>
      <c r="J692" s="187">
        <v>1</v>
      </c>
      <c r="L692" s="187">
        <v>0.5</v>
      </c>
      <c r="N692" s="187">
        <v>1</v>
      </c>
      <c r="P692" s="187">
        <v>1</v>
      </c>
      <c r="Q692" s="187">
        <v>0.5</v>
      </c>
      <c r="S692" s="187">
        <v>0.5</v>
      </c>
      <c r="U692" s="187">
        <v>0.5</v>
      </c>
      <c r="W692" s="187">
        <v>0.5</v>
      </c>
      <c r="X692" s="187">
        <v>1</v>
      </c>
      <c r="Z692" s="187">
        <v>1</v>
      </c>
      <c r="AD692" s="187">
        <v>0.5</v>
      </c>
      <c r="AE692" s="187">
        <v>0.5</v>
      </c>
      <c r="AG692" s="187">
        <v>1</v>
      </c>
      <c r="AI692" s="187">
        <v>0.5</v>
      </c>
      <c r="AN692" s="10"/>
      <c r="AO692" s="10"/>
      <c r="AP692" s="10"/>
      <c r="AQ692" s="10"/>
      <c r="AR692" s="16"/>
      <c r="AS692" s="16"/>
      <c r="AT692" s="16"/>
      <c r="AU692" s="16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3:61" ht="15.75">
      <c r="C693" s="151" t="s">
        <v>531</v>
      </c>
      <c r="D693">
        <v>2</v>
      </c>
      <c r="E693" s="64">
        <v>1</v>
      </c>
      <c r="F693" s="51" t="s">
        <v>255</v>
      </c>
      <c r="G693" s="187">
        <v>0.5</v>
      </c>
      <c r="I693" s="187">
        <v>0</v>
      </c>
      <c r="J693" s="187">
        <v>1</v>
      </c>
      <c r="L693" s="187">
        <v>1</v>
      </c>
      <c r="N693" s="187">
        <v>0.5</v>
      </c>
      <c r="P693" s="187">
        <v>0.5</v>
      </c>
      <c r="Q693" s="187">
        <v>0.5</v>
      </c>
      <c r="S693" s="187">
        <v>1</v>
      </c>
      <c r="U693" s="187">
        <v>0.5</v>
      </c>
      <c r="W693" s="187">
        <v>0.5</v>
      </c>
      <c r="X693" s="187">
        <v>1</v>
      </c>
      <c r="Z693" s="187">
        <v>0.5</v>
      </c>
      <c r="AD693" s="187">
        <v>0.5</v>
      </c>
      <c r="AE693" s="187">
        <v>0.5</v>
      </c>
      <c r="AG693" s="187">
        <v>0.5</v>
      </c>
      <c r="AI693" s="187">
        <v>0.5</v>
      </c>
      <c r="AN693" s="10"/>
      <c r="AO693" s="10"/>
      <c r="AP693" s="10"/>
      <c r="AQ693" s="10"/>
      <c r="AR693" s="16"/>
      <c r="AS693" s="16"/>
      <c r="AT693" s="16"/>
      <c r="AU693" s="16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3:61" ht="15.75">
      <c r="C694" s="151" t="s">
        <v>532</v>
      </c>
      <c r="D694">
        <v>2</v>
      </c>
      <c r="E694" s="64">
        <v>1</v>
      </c>
      <c r="F694" s="51" t="s">
        <v>255</v>
      </c>
      <c r="G694" s="187">
        <v>1</v>
      </c>
      <c r="I694" s="187">
        <v>1</v>
      </c>
      <c r="J694" s="187">
        <v>1</v>
      </c>
      <c r="L694" s="187">
        <v>1</v>
      </c>
      <c r="N694" s="187">
        <v>0.5</v>
      </c>
      <c r="P694" s="187">
        <v>0.5</v>
      </c>
      <c r="Q694" s="187">
        <v>0.5</v>
      </c>
      <c r="S694" s="187">
        <v>1</v>
      </c>
      <c r="U694" s="187">
        <v>0.5</v>
      </c>
      <c r="W694" s="187">
        <v>0.5</v>
      </c>
      <c r="X694" s="187">
        <v>1</v>
      </c>
      <c r="Z694" s="187">
        <v>0.5</v>
      </c>
      <c r="AD694" s="187">
        <v>1</v>
      </c>
      <c r="AE694" s="187">
        <v>0.5</v>
      </c>
      <c r="AG694" s="187">
        <v>0.5</v>
      </c>
      <c r="AI694" s="187">
        <v>1</v>
      </c>
      <c r="AN694" s="10"/>
      <c r="AO694" s="10"/>
      <c r="AP694" s="10"/>
      <c r="AQ694" s="10"/>
      <c r="AR694" s="16"/>
      <c r="AS694" s="16"/>
      <c r="AT694" s="16"/>
      <c r="AU694" s="16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1:61" ht="15.75">
      <c r="A695">
        <v>664</v>
      </c>
      <c r="C695" s="151" t="s">
        <v>239</v>
      </c>
      <c r="D695"/>
      <c r="E695" s="64">
        <v>1</v>
      </c>
      <c r="F695" s="51" t="s">
        <v>255</v>
      </c>
      <c r="G695" s="187">
        <v>0.5</v>
      </c>
      <c r="I695" s="187">
        <v>1</v>
      </c>
      <c r="L695" s="187">
        <v>1</v>
      </c>
      <c r="N695" s="187">
        <v>1</v>
      </c>
      <c r="P695" s="187">
        <v>0.5</v>
      </c>
      <c r="Q695" s="187">
        <v>1</v>
      </c>
      <c r="S695" s="187">
        <v>1</v>
      </c>
      <c r="U695" s="187">
        <v>1</v>
      </c>
      <c r="W695" s="187">
        <v>1</v>
      </c>
      <c r="Z695" s="187">
        <v>0.5</v>
      </c>
      <c r="AD695" s="187">
        <v>1</v>
      </c>
      <c r="AG695" s="187">
        <v>0.5</v>
      </c>
      <c r="AI695" s="187">
        <v>0.5</v>
      </c>
      <c r="AN695" s="10"/>
      <c r="AO695" s="10"/>
      <c r="AP695" s="10"/>
      <c r="AQ695" s="10"/>
      <c r="AR695" s="16"/>
      <c r="AS695" s="16"/>
      <c r="AT695" s="16"/>
      <c r="AU695" s="16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1:61" ht="15.75">
      <c r="A696">
        <v>665</v>
      </c>
      <c r="C696" s="151" t="s">
        <v>544</v>
      </c>
      <c r="D696">
        <v>2</v>
      </c>
      <c r="E696" s="64">
        <v>1</v>
      </c>
      <c r="F696" s="51" t="s">
        <v>255</v>
      </c>
      <c r="G696" s="187">
        <v>0.5</v>
      </c>
      <c r="I696" s="187">
        <v>1</v>
      </c>
      <c r="J696" s="187">
        <v>0.5</v>
      </c>
      <c r="L696" s="187">
        <v>0.5</v>
      </c>
      <c r="N696" s="187">
        <v>1</v>
      </c>
      <c r="P696" s="187">
        <v>0.5</v>
      </c>
      <c r="Q696" s="187">
        <v>0.5</v>
      </c>
      <c r="S696" s="187">
        <v>0.5</v>
      </c>
      <c r="U696" s="187">
        <v>1</v>
      </c>
      <c r="W696" s="187">
        <v>1</v>
      </c>
      <c r="X696" s="187">
        <v>0.5</v>
      </c>
      <c r="Z696" s="187">
        <v>1</v>
      </c>
      <c r="AD696" s="187">
        <v>0.5</v>
      </c>
      <c r="AE696" s="187">
        <v>0.5</v>
      </c>
      <c r="AG696" s="187">
        <v>1</v>
      </c>
      <c r="AI696" s="187">
        <v>0.5</v>
      </c>
      <c r="AN696" s="10"/>
      <c r="AO696" s="10"/>
      <c r="AP696" s="10"/>
      <c r="AQ696" s="10"/>
      <c r="AR696" s="16"/>
      <c r="AS696" s="16"/>
      <c r="AT696" s="16"/>
      <c r="AU696" s="16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1:61" ht="15.75">
      <c r="A697">
        <v>666</v>
      </c>
      <c r="C697" s="151" t="s">
        <v>240</v>
      </c>
      <c r="D697"/>
      <c r="E697" s="64">
        <v>1</v>
      </c>
      <c r="F697" s="51" t="s">
        <v>45</v>
      </c>
      <c r="L697" s="187">
        <v>0.5</v>
      </c>
      <c r="S697" s="187">
        <v>0.5</v>
      </c>
      <c r="X697" s="187">
        <v>1</v>
      </c>
      <c r="Z697" s="187">
        <v>0.5</v>
      </c>
      <c r="AG697" s="187">
        <v>1</v>
      </c>
      <c r="AN697" s="10"/>
      <c r="AO697" s="10"/>
      <c r="AP697" s="10"/>
      <c r="AQ697" s="10"/>
      <c r="AR697" s="16"/>
      <c r="AS697" s="16"/>
      <c r="AT697" s="16"/>
      <c r="AU697" s="16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1:61" ht="15.75">
      <c r="A698">
        <v>668</v>
      </c>
      <c r="C698" s="151" t="s">
        <v>242</v>
      </c>
      <c r="D698"/>
      <c r="E698" s="64">
        <v>1</v>
      </c>
      <c r="F698" s="51" t="s">
        <v>45</v>
      </c>
      <c r="L698" s="187">
        <v>0.5</v>
      </c>
      <c r="S698" s="187">
        <v>1</v>
      </c>
      <c r="Z698" s="187">
        <v>0.5</v>
      </c>
      <c r="AG698" s="187">
        <v>0.5</v>
      </c>
      <c r="AN698" s="10"/>
      <c r="AO698" s="10"/>
      <c r="AP698" s="10"/>
      <c r="AQ698" s="10"/>
      <c r="AR698" s="16"/>
      <c r="AS698" s="16"/>
      <c r="AT698" s="16"/>
      <c r="AU698" s="16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3:61" ht="15.75">
      <c r="C699" s="151" t="s">
        <v>243</v>
      </c>
      <c r="D699"/>
      <c r="E699" s="64">
        <v>1</v>
      </c>
      <c r="F699" s="51" t="s">
        <v>47</v>
      </c>
      <c r="G699" s="187">
        <v>1</v>
      </c>
      <c r="I699" s="187">
        <v>1</v>
      </c>
      <c r="L699" s="187">
        <v>1</v>
      </c>
      <c r="N699" s="187">
        <v>1</v>
      </c>
      <c r="P699" s="187">
        <v>1</v>
      </c>
      <c r="S699" s="187">
        <v>1</v>
      </c>
      <c r="U699" s="187">
        <v>1</v>
      </c>
      <c r="W699" s="187">
        <v>1</v>
      </c>
      <c r="Z699" s="187">
        <v>1</v>
      </c>
      <c r="AD699" s="187">
        <v>1</v>
      </c>
      <c r="AG699" s="187">
        <v>1</v>
      </c>
      <c r="AI699" s="187">
        <v>1</v>
      </c>
      <c r="AN699" s="10"/>
      <c r="AO699" s="10"/>
      <c r="AP699" s="10"/>
      <c r="AQ699" s="10"/>
      <c r="AR699" s="16"/>
      <c r="AS699" s="16"/>
      <c r="AT699" s="16"/>
      <c r="AU699" s="16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3:61" ht="15.75">
      <c r="C700" s="151" t="s">
        <v>243</v>
      </c>
      <c r="D700"/>
      <c r="E700" s="64">
        <v>1</v>
      </c>
      <c r="F700" s="51" t="s">
        <v>47</v>
      </c>
      <c r="G700" s="187">
        <v>0.5</v>
      </c>
      <c r="I700" s="189">
        <v>1</v>
      </c>
      <c r="L700" s="187">
        <v>1</v>
      </c>
      <c r="N700" s="187">
        <v>0.5</v>
      </c>
      <c r="P700" s="187">
        <v>1</v>
      </c>
      <c r="S700" s="187">
        <v>0.5</v>
      </c>
      <c r="U700" s="187">
        <v>0.5</v>
      </c>
      <c r="W700" s="187">
        <v>0.5</v>
      </c>
      <c r="Z700" s="187">
        <v>0.5</v>
      </c>
      <c r="AD700" s="187">
        <v>1</v>
      </c>
      <c r="AG700" s="187">
        <v>1</v>
      </c>
      <c r="AI700" s="187">
        <v>0.5</v>
      </c>
      <c r="AN700" s="10"/>
      <c r="AO700" s="10"/>
      <c r="AP700" s="10"/>
      <c r="AQ700" s="10"/>
      <c r="AR700" s="16"/>
      <c r="AS700" s="16"/>
      <c r="AT700" s="16"/>
      <c r="AU700" s="16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3:61" ht="15.75">
      <c r="C701" s="151" t="s">
        <v>244</v>
      </c>
      <c r="D701">
        <v>2</v>
      </c>
      <c r="E701" s="64">
        <v>1</v>
      </c>
      <c r="F701" s="51" t="s">
        <v>255</v>
      </c>
      <c r="G701" s="187">
        <v>1</v>
      </c>
      <c r="I701" s="187">
        <v>0.5</v>
      </c>
      <c r="J701" s="187">
        <v>1</v>
      </c>
      <c r="L701" s="187">
        <v>0.5</v>
      </c>
      <c r="N701" s="187">
        <v>1</v>
      </c>
      <c r="P701" s="187">
        <v>0.5</v>
      </c>
      <c r="Q701" s="187">
        <v>0.5</v>
      </c>
      <c r="S701" s="187">
        <v>0.5</v>
      </c>
      <c r="U701" s="187">
        <v>1</v>
      </c>
      <c r="W701" s="187">
        <v>0.5</v>
      </c>
      <c r="X701" s="187">
        <v>1</v>
      </c>
      <c r="Z701" s="187">
        <v>0.5</v>
      </c>
      <c r="AD701" s="187">
        <v>1</v>
      </c>
      <c r="AE701" s="189">
        <v>1</v>
      </c>
      <c r="AG701" s="187">
        <v>0.5</v>
      </c>
      <c r="AI701" s="187">
        <v>1</v>
      </c>
      <c r="AN701" s="10"/>
      <c r="AO701" s="10"/>
      <c r="AP701" s="10"/>
      <c r="AQ701" s="10"/>
      <c r="AR701" s="16"/>
      <c r="AS701" s="16"/>
      <c r="AT701" s="16"/>
      <c r="AU701" s="16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3:61" ht="15.75">
      <c r="C702" s="151" t="s">
        <v>245</v>
      </c>
      <c r="D702">
        <v>2</v>
      </c>
      <c r="E702" s="64">
        <v>1</v>
      </c>
      <c r="F702" s="51" t="s">
        <v>255</v>
      </c>
      <c r="G702" s="187">
        <v>1</v>
      </c>
      <c r="I702" s="187">
        <v>1</v>
      </c>
      <c r="J702" s="187">
        <v>1</v>
      </c>
      <c r="L702" s="187">
        <v>0.5</v>
      </c>
      <c r="N702" s="187">
        <v>1</v>
      </c>
      <c r="P702" s="187">
        <v>0.5</v>
      </c>
      <c r="Q702" s="187">
        <v>0.5</v>
      </c>
      <c r="S702" s="187">
        <v>1</v>
      </c>
      <c r="U702" s="187">
        <v>1</v>
      </c>
      <c r="W702" s="187">
        <v>0.5</v>
      </c>
      <c r="X702" s="187">
        <v>0.5</v>
      </c>
      <c r="Z702" s="187">
        <v>1</v>
      </c>
      <c r="AD702" s="187">
        <v>0.5</v>
      </c>
      <c r="AE702" s="187">
        <v>1</v>
      </c>
      <c r="AG702" s="187">
        <v>0.5</v>
      </c>
      <c r="AI702" s="187">
        <v>1</v>
      </c>
      <c r="AN702" s="10"/>
      <c r="AO702" s="10"/>
      <c r="AP702" s="10"/>
      <c r="AQ702" s="10"/>
      <c r="AR702" s="16"/>
      <c r="AS702" s="16"/>
      <c r="AT702" s="16"/>
      <c r="AU702" s="16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3:61" ht="15.75">
      <c r="C703" s="151" t="s">
        <v>246</v>
      </c>
      <c r="D703">
        <v>1</v>
      </c>
      <c r="E703" s="64">
        <v>1</v>
      </c>
      <c r="F703" s="51" t="s">
        <v>255</v>
      </c>
      <c r="G703" s="187">
        <v>0.5</v>
      </c>
      <c r="I703" s="187">
        <v>1</v>
      </c>
      <c r="L703" s="187">
        <v>0.5</v>
      </c>
      <c r="N703" s="187">
        <v>1</v>
      </c>
      <c r="P703" s="189">
        <v>0.5</v>
      </c>
      <c r="Q703" s="187">
        <v>1</v>
      </c>
      <c r="S703" s="187">
        <v>1</v>
      </c>
      <c r="U703" s="187">
        <v>1</v>
      </c>
      <c r="W703" s="187">
        <v>0.5</v>
      </c>
      <c r="Z703" s="187">
        <v>1</v>
      </c>
      <c r="AD703" s="187">
        <v>1</v>
      </c>
      <c r="AG703" s="187">
        <v>1</v>
      </c>
      <c r="AI703" s="187">
        <v>1</v>
      </c>
      <c r="AN703" s="10"/>
      <c r="AO703" s="10"/>
      <c r="AP703" s="10"/>
      <c r="AQ703" s="10"/>
      <c r="AR703" s="16"/>
      <c r="AS703" s="16"/>
      <c r="AT703" s="16"/>
      <c r="AU703" s="16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3:61" ht="15.75">
      <c r="C704" s="151" t="s">
        <v>247</v>
      </c>
      <c r="D704">
        <v>1</v>
      </c>
      <c r="E704" s="64">
        <v>1</v>
      </c>
      <c r="F704" s="51" t="s">
        <v>255</v>
      </c>
      <c r="G704" s="187">
        <v>0.5</v>
      </c>
      <c r="I704" s="189">
        <v>1</v>
      </c>
      <c r="L704" s="187">
        <v>0.5</v>
      </c>
      <c r="N704" s="187">
        <v>1</v>
      </c>
      <c r="P704" s="187">
        <v>0.5</v>
      </c>
      <c r="Q704" s="187">
        <v>0.5</v>
      </c>
      <c r="S704" s="187">
        <v>1</v>
      </c>
      <c r="U704" s="187">
        <v>0.5</v>
      </c>
      <c r="W704" s="187">
        <v>0.5</v>
      </c>
      <c r="Z704" s="187">
        <v>1</v>
      </c>
      <c r="AD704" s="187">
        <v>1</v>
      </c>
      <c r="AG704" s="187">
        <v>1</v>
      </c>
      <c r="AI704" s="187">
        <v>1</v>
      </c>
      <c r="AN704" s="10"/>
      <c r="AO704" s="10"/>
      <c r="AP704" s="10"/>
      <c r="AQ704" s="10"/>
      <c r="AR704" s="16"/>
      <c r="AS704" s="16"/>
      <c r="AT704" s="16"/>
      <c r="AU704" s="16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3:61" ht="15.75">
      <c r="C705" s="151" t="s">
        <v>254</v>
      </c>
      <c r="D705"/>
      <c r="E705" s="64">
        <v>1</v>
      </c>
      <c r="F705" s="51"/>
      <c r="L705" s="187">
        <v>1</v>
      </c>
      <c r="S705" s="187">
        <v>0.5</v>
      </c>
      <c r="Z705" s="187">
        <v>0.5</v>
      </c>
      <c r="AG705" s="187">
        <v>1</v>
      </c>
      <c r="AI705" s="187">
        <v>0.5</v>
      </c>
      <c r="AN705" s="10"/>
      <c r="AO705" s="10"/>
      <c r="AP705" s="10"/>
      <c r="AQ705" s="10"/>
      <c r="AR705" s="16"/>
      <c r="AS705" s="16"/>
      <c r="AT705" s="16"/>
      <c r="AU705" s="16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3:61" ht="15.75">
      <c r="C706" s="151" t="s">
        <v>347</v>
      </c>
      <c r="D706"/>
      <c r="E706" s="64">
        <v>1</v>
      </c>
      <c r="F706" s="51" t="s">
        <v>255</v>
      </c>
      <c r="G706" s="187">
        <v>0.5</v>
      </c>
      <c r="I706" s="187">
        <v>0.5</v>
      </c>
      <c r="L706" s="187">
        <v>1</v>
      </c>
      <c r="N706" s="187">
        <v>1</v>
      </c>
      <c r="P706" s="187">
        <v>1</v>
      </c>
      <c r="S706" s="187">
        <v>1</v>
      </c>
      <c r="U706" s="187">
        <v>0.5</v>
      </c>
      <c r="W706" s="187">
        <v>1</v>
      </c>
      <c r="Z706" s="187">
        <v>1</v>
      </c>
      <c r="AD706" s="187">
        <v>0.5</v>
      </c>
      <c r="AG706" s="187">
        <v>0.5</v>
      </c>
      <c r="AI706" s="187">
        <v>0.5</v>
      </c>
      <c r="AN706" s="10"/>
      <c r="AO706" s="10"/>
      <c r="AP706" s="10"/>
      <c r="AQ706" s="10"/>
      <c r="AR706" s="16"/>
      <c r="AS706" s="16"/>
      <c r="AT706" s="16"/>
      <c r="AU706" s="16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3:61" ht="15.75">
      <c r="C707" s="151" t="s">
        <v>352</v>
      </c>
      <c r="D707">
        <v>2</v>
      </c>
      <c r="E707" s="64">
        <v>1</v>
      </c>
      <c r="F707" s="51" t="s">
        <v>255</v>
      </c>
      <c r="G707" s="187">
        <v>1</v>
      </c>
      <c r="I707" s="187">
        <v>0.5</v>
      </c>
      <c r="J707" s="187">
        <v>1</v>
      </c>
      <c r="L707" s="187">
        <v>1</v>
      </c>
      <c r="N707" s="187">
        <v>1</v>
      </c>
      <c r="P707" s="187">
        <v>1</v>
      </c>
      <c r="S707" s="187">
        <v>1</v>
      </c>
      <c r="U707" s="187">
        <v>0.5</v>
      </c>
      <c r="W707" s="187">
        <v>0.5</v>
      </c>
      <c r="X707" s="187">
        <v>1</v>
      </c>
      <c r="Z707" s="187">
        <v>1</v>
      </c>
      <c r="AD707" s="187">
        <v>1</v>
      </c>
      <c r="AE707" s="187">
        <v>1</v>
      </c>
      <c r="AG707" s="187">
        <v>0.5</v>
      </c>
      <c r="AI707" s="187">
        <v>1</v>
      </c>
      <c r="AN707" s="10"/>
      <c r="AO707" s="10"/>
      <c r="AP707" s="10"/>
      <c r="AQ707" s="10"/>
      <c r="AR707" s="16"/>
      <c r="AS707" s="16"/>
      <c r="AT707" s="16"/>
      <c r="AU707" s="16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3:61" ht="15.75">
      <c r="C708" s="151" t="s">
        <v>349</v>
      </c>
      <c r="D708"/>
      <c r="E708" s="64">
        <v>1</v>
      </c>
      <c r="F708" s="51" t="s">
        <v>255</v>
      </c>
      <c r="G708" s="187">
        <v>1</v>
      </c>
      <c r="I708" s="187">
        <v>0.5</v>
      </c>
      <c r="L708" s="187">
        <v>0.5</v>
      </c>
      <c r="N708" s="187">
        <v>0.5</v>
      </c>
      <c r="P708" s="187">
        <v>0.5</v>
      </c>
      <c r="S708" s="187">
        <v>0.5</v>
      </c>
      <c r="U708" s="187">
        <v>1</v>
      </c>
      <c r="W708" s="187">
        <v>0.5</v>
      </c>
      <c r="Z708" s="187">
        <v>0.5</v>
      </c>
      <c r="AD708" s="187">
        <v>1</v>
      </c>
      <c r="AG708" s="187">
        <v>1</v>
      </c>
      <c r="AI708" s="187">
        <v>1</v>
      </c>
      <c r="AN708" s="10"/>
      <c r="AO708" s="10"/>
      <c r="AP708" s="10"/>
      <c r="AQ708" s="10"/>
      <c r="AR708" s="16"/>
      <c r="AS708" s="16"/>
      <c r="AT708" s="16"/>
      <c r="AU708" s="16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3:61" ht="15.75">
      <c r="C709" s="151" t="s">
        <v>353</v>
      </c>
      <c r="D709"/>
      <c r="E709" s="64">
        <v>1</v>
      </c>
      <c r="F709" s="51" t="s">
        <v>255</v>
      </c>
      <c r="G709" s="187">
        <v>1</v>
      </c>
      <c r="I709" s="187">
        <v>1</v>
      </c>
      <c r="L709" s="187">
        <v>1</v>
      </c>
      <c r="N709" s="187">
        <v>1</v>
      </c>
      <c r="P709" s="187">
        <v>0.5</v>
      </c>
      <c r="S709" s="187">
        <v>0.5</v>
      </c>
      <c r="U709" s="187">
        <v>0.5</v>
      </c>
      <c r="W709" s="187">
        <v>0.5</v>
      </c>
      <c r="Z709" s="187">
        <v>1</v>
      </c>
      <c r="AD709" s="187">
        <v>1</v>
      </c>
      <c r="AG709" s="187">
        <v>1</v>
      </c>
      <c r="AI709" s="187">
        <v>0.5</v>
      </c>
      <c r="AN709" s="10"/>
      <c r="AO709" s="10"/>
      <c r="AP709" s="10"/>
      <c r="AQ709" s="10"/>
      <c r="AR709" s="16"/>
      <c r="AS709" s="16"/>
      <c r="AT709" s="16"/>
      <c r="AU709" s="16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3:61" ht="15.75">
      <c r="C710" s="151" t="s">
        <v>534</v>
      </c>
      <c r="D710">
        <v>2</v>
      </c>
      <c r="E710" s="64">
        <v>1</v>
      </c>
      <c r="F710" s="51" t="s">
        <v>255</v>
      </c>
      <c r="G710" s="187">
        <v>0.5</v>
      </c>
      <c r="I710" s="187">
        <v>1</v>
      </c>
      <c r="J710" s="187">
        <v>1</v>
      </c>
      <c r="L710" s="187">
        <v>1</v>
      </c>
      <c r="N710" s="187">
        <v>1</v>
      </c>
      <c r="P710" s="189">
        <v>0.5</v>
      </c>
      <c r="S710" s="187">
        <v>1</v>
      </c>
      <c r="U710" s="187">
        <v>0.5</v>
      </c>
      <c r="W710" s="187">
        <v>1</v>
      </c>
      <c r="X710" s="187">
        <v>1</v>
      </c>
      <c r="Z710" s="187">
        <v>1</v>
      </c>
      <c r="AD710" s="187">
        <v>1</v>
      </c>
      <c r="AE710" s="189">
        <v>1</v>
      </c>
      <c r="AG710" s="187">
        <v>1</v>
      </c>
      <c r="AI710" s="187">
        <v>1</v>
      </c>
      <c r="AN710" s="10"/>
      <c r="AO710" s="10"/>
      <c r="AP710" s="10"/>
      <c r="AQ710" s="10"/>
      <c r="AR710" s="16"/>
      <c r="AS710" s="16"/>
      <c r="AT710" s="16"/>
      <c r="AU710" s="16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3:61" ht="15.75">
      <c r="C711" s="153" t="s">
        <v>541</v>
      </c>
      <c r="D711"/>
      <c r="E711" s="64">
        <v>1</v>
      </c>
      <c r="F711" s="51" t="s">
        <v>255</v>
      </c>
      <c r="G711" s="187">
        <v>0.5</v>
      </c>
      <c r="I711" s="189">
        <v>1</v>
      </c>
      <c r="L711" s="187">
        <v>1</v>
      </c>
      <c r="N711" s="187">
        <v>1</v>
      </c>
      <c r="P711" s="187">
        <v>0.5</v>
      </c>
      <c r="S711" s="187">
        <v>1</v>
      </c>
      <c r="U711" s="187">
        <v>0.5</v>
      </c>
      <c r="W711" s="187">
        <v>0.5</v>
      </c>
      <c r="Z711" s="187">
        <v>0.5</v>
      </c>
      <c r="AD711" s="187">
        <v>0.5</v>
      </c>
      <c r="AG711" s="187">
        <v>1</v>
      </c>
      <c r="AI711" s="187">
        <v>1</v>
      </c>
      <c r="AN711" s="10"/>
      <c r="AO711" s="10"/>
      <c r="AP711" s="10"/>
      <c r="AQ711" s="10"/>
      <c r="AR711" s="16"/>
      <c r="AS711" s="16"/>
      <c r="AT711" s="16"/>
      <c r="AU711" s="16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3:61" ht="15.75">
      <c r="C712" s="153" t="s">
        <v>543</v>
      </c>
      <c r="D712"/>
      <c r="E712" s="64">
        <v>1</v>
      </c>
      <c r="F712" s="51" t="s">
        <v>255</v>
      </c>
      <c r="G712" s="187">
        <v>0.5</v>
      </c>
      <c r="I712" s="187">
        <v>1</v>
      </c>
      <c r="L712" s="187">
        <v>0.5</v>
      </c>
      <c r="N712" s="187">
        <v>0.5</v>
      </c>
      <c r="P712" s="187">
        <v>1</v>
      </c>
      <c r="S712" s="187">
        <v>1</v>
      </c>
      <c r="U712" s="187">
        <v>1</v>
      </c>
      <c r="W712" s="187">
        <v>1</v>
      </c>
      <c r="Z712" s="187">
        <v>1</v>
      </c>
      <c r="AD712" s="187">
        <v>0.5</v>
      </c>
      <c r="AG712" s="187">
        <v>0.5</v>
      </c>
      <c r="AI712" s="187">
        <v>0.5</v>
      </c>
      <c r="AN712" s="10"/>
      <c r="AO712" s="10"/>
      <c r="AP712" s="10"/>
      <c r="AQ712" s="10"/>
      <c r="AR712" s="16"/>
      <c r="AS712" s="16"/>
      <c r="AT712" s="16"/>
      <c r="AU712" s="16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3:61" ht="15.75">
      <c r="C713" s="153" t="s">
        <v>545</v>
      </c>
      <c r="D713"/>
      <c r="E713" s="64">
        <v>1</v>
      </c>
      <c r="F713" s="51"/>
      <c r="G713" s="187">
        <v>1</v>
      </c>
      <c r="I713" s="187">
        <v>1</v>
      </c>
      <c r="L713" s="187">
        <v>0.5</v>
      </c>
      <c r="N713" s="187">
        <v>0.5</v>
      </c>
      <c r="P713" s="187">
        <v>0.5</v>
      </c>
      <c r="S713" s="187">
        <v>1</v>
      </c>
      <c r="U713" s="187">
        <v>0.5</v>
      </c>
      <c r="W713" s="187">
        <v>1</v>
      </c>
      <c r="Z713" s="187">
        <v>1</v>
      </c>
      <c r="AD713" s="187">
        <v>0.5</v>
      </c>
      <c r="AG713" s="187">
        <v>1</v>
      </c>
      <c r="AI713" s="187">
        <v>0.5</v>
      </c>
      <c r="AN713" s="10"/>
      <c r="AO713" s="10"/>
      <c r="AP713" s="10"/>
      <c r="AQ713" s="10"/>
      <c r="AR713" s="16"/>
      <c r="AS713" s="16"/>
      <c r="AT713" s="16"/>
      <c r="AU713" s="16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1:61" ht="15.75">
      <c r="A714">
        <v>678</v>
      </c>
      <c r="C714" s="176" t="s">
        <v>250</v>
      </c>
      <c r="D714"/>
      <c r="E714" s="64">
        <v>1</v>
      </c>
      <c r="F714" s="51"/>
      <c r="I714" s="187">
        <v>1</v>
      </c>
      <c r="L714" s="187">
        <v>0.5</v>
      </c>
      <c r="S714" s="187">
        <v>0.5</v>
      </c>
      <c r="Z714" s="187">
        <v>0.5</v>
      </c>
      <c r="AG714" s="187">
        <v>1</v>
      </c>
      <c r="AN714" s="10"/>
      <c r="AO714" s="10"/>
      <c r="AP714" s="10"/>
      <c r="AQ714" s="10"/>
      <c r="AR714" s="16"/>
      <c r="AS714" s="16"/>
      <c r="AT714" s="16"/>
      <c r="AU714" s="16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3:61" ht="15.75">
      <c r="C715" s="176" t="s">
        <v>646</v>
      </c>
      <c r="D715"/>
      <c r="E715" s="64">
        <v>1</v>
      </c>
      <c r="F715" s="51"/>
      <c r="W715" s="187">
        <v>1</v>
      </c>
      <c r="Z715" s="187">
        <v>1</v>
      </c>
      <c r="AD715" s="187">
        <v>1</v>
      </c>
      <c r="AG715" s="187">
        <v>1</v>
      </c>
      <c r="AI715" s="187">
        <v>0.5</v>
      </c>
      <c r="AN715" s="10"/>
      <c r="AO715" s="10"/>
      <c r="AP715" s="10"/>
      <c r="AQ715" s="10"/>
      <c r="AR715" s="16"/>
      <c r="AS715" s="16"/>
      <c r="AT715" s="16"/>
      <c r="AU715" s="16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3:61" ht="15.75">
      <c r="C716" s="176" t="s">
        <v>647</v>
      </c>
      <c r="D716"/>
      <c r="E716" s="64">
        <v>1</v>
      </c>
      <c r="F716" s="51"/>
      <c r="W716" s="187">
        <v>1</v>
      </c>
      <c r="Z716" s="187">
        <v>0.5</v>
      </c>
      <c r="AD716" s="187">
        <v>0.5</v>
      </c>
      <c r="AI716" s="187">
        <v>0.5</v>
      </c>
      <c r="AN716" s="10"/>
      <c r="AO716" s="10"/>
      <c r="AP716" s="10"/>
      <c r="AQ716" s="10"/>
      <c r="AR716" s="16"/>
      <c r="AS716" s="16"/>
      <c r="AT716" s="16"/>
      <c r="AU716" s="16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1:61" ht="15.75">
      <c r="A717">
        <v>667</v>
      </c>
      <c r="C717" s="151" t="s">
        <v>241</v>
      </c>
      <c r="D717"/>
      <c r="E717" s="64">
        <v>1</v>
      </c>
      <c r="F717" s="51" t="s">
        <v>255</v>
      </c>
      <c r="H717" s="187">
        <v>1</v>
      </c>
      <c r="K717" s="189">
        <v>1</v>
      </c>
      <c r="M717" s="187">
        <v>1</v>
      </c>
      <c r="O717" s="187">
        <v>1</v>
      </c>
      <c r="R717" s="187">
        <v>1</v>
      </c>
      <c r="T717" s="187">
        <v>1</v>
      </c>
      <c r="V717" s="187">
        <v>1</v>
      </c>
      <c r="Y717" s="189">
        <v>1</v>
      </c>
      <c r="AA717" s="187">
        <v>0.5</v>
      </c>
      <c r="AC717" s="187">
        <v>0.5</v>
      </c>
      <c r="AF717" s="189">
        <v>1</v>
      </c>
      <c r="AH717" s="187">
        <v>0.5</v>
      </c>
      <c r="AJ717" s="187">
        <v>0.5</v>
      </c>
      <c r="AN717" s="10"/>
      <c r="AO717" s="10"/>
      <c r="AP717" s="10"/>
      <c r="AQ717" s="10"/>
      <c r="AR717" s="16"/>
      <c r="AS717" s="16"/>
      <c r="AT717" s="16"/>
      <c r="AU717" s="16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1:66" ht="15.75">
      <c r="A718">
        <v>491</v>
      </c>
      <c r="C718" s="39" t="s">
        <v>203</v>
      </c>
      <c r="D718"/>
      <c r="E718" s="81">
        <v>1</v>
      </c>
      <c r="F718" s="83"/>
      <c r="G718" s="187">
        <v>1</v>
      </c>
      <c r="L718" s="187">
        <v>1</v>
      </c>
      <c r="Z718" s="187">
        <v>0.5</v>
      </c>
      <c r="AI718" s="187">
        <v>1</v>
      </c>
      <c r="AN718" s="10"/>
      <c r="AO718" s="10"/>
      <c r="AP718" s="10"/>
      <c r="AQ718" s="10"/>
      <c r="AR718" s="16"/>
      <c r="AS718" s="16"/>
      <c r="AT718" s="16"/>
      <c r="AU718" s="16"/>
      <c r="BI718" s="1"/>
      <c r="BJ718" s="1"/>
      <c r="BK718" s="1"/>
      <c r="BL718" s="1"/>
      <c r="BM718" s="1"/>
      <c r="BN718" s="1"/>
    </row>
    <row r="719" spans="1:61" ht="15.75">
      <c r="A719">
        <v>676</v>
      </c>
      <c r="C719" s="176" t="s">
        <v>248</v>
      </c>
      <c r="D719"/>
      <c r="E719" s="64">
        <v>1</v>
      </c>
      <c r="F719" s="51"/>
      <c r="G719" s="187">
        <v>1</v>
      </c>
      <c r="L719" s="187">
        <v>0.5</v>
      </c>
      <c r="S719" s="187">
        <v>1</v>
      </c>
      <c r="Z719" s="187">
        <v>1</v>
      </c>
      <c r="AI719" s="187">
        <v>1</v>
      </c>
      <c r="AN719" s="10"/>
      <c r="AO719" s="10"/>
      <c r="AP719" s="10"/>
      <c r="AQ719" s="10"/>
      <c r="AR719" s="16"/>
      <c r="AS719" s="16"/>
      <c r="AT719" s="16"/>
      <c r="AU719" s="16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1:61" ht="15.75">
      <c r="A720">
        <v>677</v>
      </c>
      <c r="C720" s="176" t="s">
        <v>249</v>
      </c>
      <c r="D720"/>
      <c r="E720" s="64">
        <v>1</v>
      </c>
      <c r="F720" s="51"/>
      <c r="G720" s="187">
        <v>1</v>
      </c>
      <c r="L720" s="187">
        <v>1</v>
      </c>
      <c r="S720" s="187">
        <v>1</v>
      </c>
      <c r="Z720" s="187">
        <v>0.5</v>
      </c>
      <c r="AI720" s="187">
        <v>1</v>
      </c>
      <c r="AN720" s="10"/>
      <c r="AO720" s="10"/>
      <c r="AP720" s="10"/>
      <c r="AQ720" s="10"/>
      <c r="AR720" s="16"/>
      <c r="AS720" s="16"/>
      <c r="AT720" s="16"/>
      <c r="AU720" s="16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1:61" ht="15.75">
      <c r="A721">
        <v>679</v>
      </c>
      <c r="C721" s="176" t="s">
        <v>251</v>
      </c>
      <c r="D721"/>
      <c r="E721" s="64">
        <v>1</v>
      </c>
      <c r="F721" s="51"/>
      <c r="G721" s="187">
        <v>0.5</v>
      </c>
      <c r="L721" s="187">
        <v>0.5</v>
      </c>
      <c r="S721" s="187">
        <v>1</v>
      </c>
      <c r="Z721" s="187">
        <v>1</v>
      </c>
      <c r="AI721" s="187">
        <v>0.5</v>
      </c>
      <c r="AN721" s="10"/>
      <c r="AO721" s="10"/>
      <c r="AP721" s="10"/>
      <c r="AQ721" s="10"/>
      <c r="AR721" s="16"/>
      <c r="AS721" s="16"/>
      <c r="AT721" s="16"/>
      <c r="AU721" s="16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1:61" ht="15.75">
      <c r="A722">
        <v>680</v>
      </c>
      <c r="C722" s="176" t="s">
        <v>252</v>
      </c>
      <c r="D722"/>
      <c r="E722" s="64">
        <v>1</v>
      </c>
      <c r="F722" s="51"/>
      <c r="G722" s="187">
        <v>0</v>
      </c>
      <c r="L722" s="187">
        <v>0.5</v>
      </c>
      <c r="S722" s="187">
        <v>0.5</v>
      </c>
      <c r="Z722" s="187">
        <v>1</v>
      </c>
      <c r="AI722" s="187">
        <v>1</v>
      </c>
      <c r="AN722" s="196"/>
      <c r="AO722" s="10"/>
      <c r="AP722" s="10"/>
      <c r="AQ722" s="10"/>
      <c r="AR722" s="16"/>
      <c r="AS722" s="16"/>
      <c r="AT722" s="16"/>
      <c r="AU722" s="16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1:61" ht="15.75">
      <c r="A723">
        <v>681</v>
      </c>
      <c r="C723" s="176" t="s">
        <v>253</v>
      </c>
      <c r="D723" s="73"/>
      <c r="E723" s="64">
        <v>1</v>
      </c>
      <c r="F723" s="51"/>
      <c r="G723" s="187">
        <v>0.5</v>
      </c>
      <c r="L723" s="187">
        <v>1</v>
      </c>
      <c r="S723" s="187">
        <v>0.5</v>
      </c>
      <c r="Z723" s="187">
        <v>1</v>
      </c>
      <c r="AI723" s="187">
        <v>1</v>
      </c>
      <c r="AK723" s="197"/>
      <c r="AN723" s="196"/>
      <c r="AO723" s="10"/>
      <c r="AP723" s="10"/>
      <c r="AQ723" s="10"/>
      <c r="AR723" s="16"/>
      <c r="AS723" s="16"/>
      <c r="AT723" s="16"/>
      <c r="AU723" s="16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1:89" ht="15.75">
      <c r="A724">
        <v>683</v>
      </c>
      <c r="C724" s="176" t="s">
        <v>196</v>
      </c>
      <c r="D724" s="80"/>
      <c r="E724" s="64">
        <v>1</v>
      </c>
      <c r="F724" s="51"/>
      <c r="G724" s="187">
        <v>1</v>
      </c>
      <c r="L724" s="187">
        <v>1</v>
      </c>
      <c r="S724" s="187">
        <v>1</v>
      </c>
      <c r="Z724" s="187">
        <v>0.5</v>
      </c>
      <c r="AI724" s="187">
        <v>1</v>
      </c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  <c r="BT724" s="10"/>
      <c r="BU724" s="10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</row>
    <row r="725" spans="3:89" ht="15.75">
      <c r="C725" s="176" t="s">
        <v>196</v>
      </c>
      <c r="D725" s="80"/>
      <c r="E725" s="64">
        <v>1</v>
      </c>
      <c r="F725" s="51"/>
      <c r="G725" s="187">
        <v>1</v>
      </c>
      <c r="L725" s="187">
        <v>1</v>
      </c>
      <c r="S725" s="187">
        <v>1</v>
      </c>
      <c r="Z725" s="187">
        <v>0.5</v>
      </c>
      <c r="AI725" s="187">
        <v>1</v>
      </c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  <c r="BT725" s="10"/>
      <c r="BU725" s="10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</row>
    <row r="726" spans="3:73" ht="15.75">
      <c r="C726" s="176" t="s">
        <v>196</v>
      </c>
      <c r="D726" s="56"/>
      <c r="E726" s="64">
        <v>1</v>
      </c>
      <c r="F726" s="51"/>
      <c r="G726" s="187">
        <v>1</v>
      </c>
      <c r="L726" s="187">
        <v>1</v>
      </c>
      <c r="S726" s="187">
        <v>0.5</v>
      </c>
      <c r="Z726" s="187">
        <v>0</v>
      </c>
      <c r="AI726" s="187">
        <v>1</v>
      </c>
      <c r="AN726" s="10"/>
      <c r="AO726" s="10"/>
      <c r="AP726" s="10"/>
      <c r="AQ726" s="10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</row>
    <row r="727" spans="5:6" ht="15.75">
      <c r="E727" s="20"/>
      <c r="F727"/>
    </row>
    <row r="728" spans="5:6" ht="15.75">
      <c r="E728" s="20"/>
      <c r="F728"/>
    </row>
    <row r="729" spans="3:47" ht="15.75">
      <c r="C729" s="16"/>
      <c r="D729" s="80"/>
      <c r="E729" s="64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</row>
  </sheetData>
  <mergeCells count="1">
    <mergeCell ref="AG11:AJ11"/>
  </mergeCells>
  <conditionalFormatting sqref="C144:C152 C113:C115 C323:C379 C17:C53 C612:C625 C282:C289 C385:C405 C225:C276 C580:C606 C64:C98 C634:C651 C543:C574 C57 C295:C317 C523:C537 C456:C497 C411:C451 C627:C628 C707 C710 C657:C667 C669:C702 C158:C173 C179:C219 C131 C717:C718 C503:C517">
    <cfRule type="expression" priority="1" dxfId="0" stopIfTrue="1">
      <formula>D17=1</formula>
    </cfRule>
    <cfRule type="expression" priority="2" dxfId="1" stopIfTrue="1">
      <formula>D17=2</formula>
    </cfRule>
  </conditionalFormatting>
  <conditionalFormatting sqref="C104:C106 C54 C58:C59 C99:C100 C116:C130">
    <cfRule type="expression" priority="3" dxfId="0" stopIfTrue="1">
      <formula>D55=1</formula>
    </cfRule>
    <cfRule type="expression" priority="4" dxfId="1" stopIfTrue="1">
      <formula>D55=2</formula>
    </cfRule>
  </conditionalFormatting>
  <conditionalFormatting sqref="C137">
    <cfRule type="expression" priority="5" dxfId="0" stopIfTrue="1">
      <formula>G116=1</formula>
    </cfRule>
    <cfRule type="expression" priority="6" dxfId="1" stopIfTrue="1">
      <formula>G116=2</formula>
    </cfRule>
  </conditionalFormatting>
  <conditionalFormatting sqref="C133:C134 C55:C56 C101:C102">
    <cfRule type="expression" priority="7" dxfId="0" stopIfTrue="1">
      <formula>D58=1</formula>
    </cfRule>
    <cfRule type="expression" priority="8" dxfId="1" stopIfTrue="1">
      <formula>D58=2</formula>
    </cfRule>
  </conditionalFormatting>
  <conditionalFormatting sqref="C136">
    <cfRule type="expression" priority="9" dxfId="0" stopIfTrue="1">
      <formula>D135=1</formula>
    </cfRule>
    <cfRule type="expression" priority="10" dxfId="1" stopIfTrue="1">
      <formula>D135=2</formula>
    </cfRule>
  </conditionalFormatting>
  <conditionalFormatting sqref="C103 C626">
    <cfRule type="expression" priority="11" dxfId="0" stopIfTrue="1">
      <formula>D105=1</formula>
    </cfRule>
    <cfRule type="expression" priority="12" dxfId="1" stopIfTrue="1">
      <formula>D105=2</formula>
    </cfRule>
  </conditionalFormatting>
  <conditionalFormatting sqref="C107">
    <cfRule type="expression" priority="13" dxfId="0" stopIfTrue="1">
      <formula>K104=1</formula>
    </cfRule>
    <cfRule type="expression" priority="14" dxfId="1" stopIfTrue="1">
      <formula>K104=2</formula>
    </cfRule>
  </conditionalFormatting>
  <conditionalFormatting sqref="C714:C716 C719:C726">
    <cfRule type="expression" priority="15" dxfId="2" stopIfTrue="1">
      <formula>D714=1</formula>
    </cfRule>
    <cfRule type="expression" priority="16" dxfId="3" stopIfTrue="1">
      <formula>D714=2</formula>
    </cfRule>
  </conditionalFormatting>
  <conditionalFormatting sqref="C703:C706 C708:C709 C711:C713 C668">
    <cfRule type="expression" priority="17" dxfId="0" stopIfTrue="1">
      <formula>#REF!=1</formula>
    </cfRule>
    <cfRule type="expression" priority="18" dxfId="1" stopIfTrue="1">
      <formula>#REF!=2</formula>
    </cfRule>
  </conditionalFormatting>
  <conditionalFormatting sqref="D580:D606 D634:D651 D523:D537 D543:D574 D612:D628 D657:D722 D503:D517 D113:D132 D411:D451 D456:D497 D323:D379 D385:D405 D282:D289 D179:D219 D225:D276 D295:D317 D64:D107 D17:D59 D135:D137 D158:D173 D144:D152">
    <cfRule type="cellIs" priority="19" dxfId="4" operator="equal" stopIfTrue="1">
      <formula>0</formula>
    </cfRule>
  </conditionalFormatting>
  <conditionalFormatting sqref="C132 C135">
    <cfRule type="expression" priority="20" dxfId="0" stopIfTrue="1">
      <formula>#REF!=1</formula>
    </cfRule>
    <cfRule type="expression" priority="21" dxfId="1" stopIfTrue="1">
      <formula>#REF!=2</formula>
    </cfRule>
  </conditionalFormatting>
  <printOptions horizontalCentered="1" verticalCentered="1"/>
  <pageMargins left="1.062992125984252" right="0.75" top="0.35433070866141736" bottom="1" header="0" footer="0"/>
  <pageSetup horizontalDpi="600" verticalDpi="600" orientation="landscape" paperSize="9" scale="43" r:id="rId2"/>
  <headerFooter alignWithMargins="0">
    <oddHeader>&amp;LSIMMAR S.L.&amp;R&amp;F</oddHeader>
  </headerFooter>
  <rowBreaks count="14" manualBreakCount="14">
    <brk id="59" min="2" max="42" man="1"/>
    <brk id="108" max="255" man="1"/>
    <brk id="139" max="255" man="1"/>
    <brk id="174" max="255" man="1"/>
    <brk id="220" max="255" man="1"/>
    <brk id="277" max="255" man="1"/>
    <brk id="318" max="255" man="1"/>
    <brk id="380" max="255" man="1"/>
    <brk id="451" max="255" man="1"/>
    <brk id="498" max="255" man="1"/>
    <brk id="538" max="255" man="1"/>
    <brk id="575" max="255" man="1"/>
    <brk id="607" max="255" man="1"/>
    <brk id="6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zoomScale="75" zoomScaleNormal="75" workbookViewId="0" topLeftCell="A1">
      <selection activeCell="D35" sqref="D35"/>
    </sheetView>
  </sheetViews>
  <sheetFormatPr defaultColWidth="11.5546875" defaultRowHeight="15"/>
  <cols>
    <col min="1" max="1" width="1.1171875" style="0" customWidth="1"/>
    <col min="2" max="2" width="15.77734375" style="0" customWidth="1"/>
    <col min="3" max="4" width="8.77734375" style="0" customWidth="1"/>
    <col min="5" max="5" width="9.21484375" style="0" customWidth="1"/>
    <col min="6" max="6" width="7.99609375" style="0" customWidth="1"/>
    <col min="7" max="7" width="6.88671875" style="0" customWidth="1"/>
    <col min="8" max="8" width="7.10546875" style="0" customWidth="1"/>
    <col min="9" max="9" width="9.21484375" style="0" customWidth="1"/>
    <col min="10" max="10" width="8.4453125" style="0" customWidth="1"/>
    <col min="11" max="11" width="7.5546875" style="0" customWidth="1"/>
    <col min="12" max="12" width="8.10546875" style="0" customWidth="1"/>
    <col min="13" max="13" width="6.6640625" style="0" customWidth="1"/>
    <col min="14" max="14" width="4.6640625" style="0" customWidth="1"/>
    <col min="15" max="15" width="7.88671875" style="0" customWidth="1"/>
  </cols>
  <sheetData>
    <row r="1" ht="6.75" customHeight="1"/>
    <row r="2" spans="1:15" ht="41.25" customHeight="1">
      <c r="A2" s="89" t="s">
        <v>115</v>
      </c>
      <c r="B2" s="43"/>
      <c r="C2" s="44"/>
      <c r="D2" s="44"/>
      <c r="E2" s="44"/>
      <c r="F2" s="44"/>
      <c r="G2" s="44"/>
      <c r="H2" s="44"/>
      <c r="I2" s="195" t="s">
        <v>648</v>
      </c>
      <c r="J2" s="90"/>
      <c r="K2" s="91"/>
      <c r="L2" s="58"/>
      <c r="M2" s="58"/>
      <c r="N2" s="44"/>
      <c r="O2" s="58"/>
    </row>
    <row r="3" ht="9" customHeight="1"/>
    <row r="4" ht="15.75" thickBot="1"/>
    <row r="5" spans="3:15" ht="15.75">
      <c r="C5" s="92" t="s">
        <v>116</v>
      </c>
      <c r="D5" s="93"/>
      <c r="E5" s="94"/>
      <c r="F5" s="138" t="s">
        <v>117</v>
      </c>
      <c r="G5" s="95" t="s">
        <v>118</v>
      </c>
      <c r="H5" s="96"/>
      <c r="I5" s="97"/>
      <c r="J5" s="98" t="s">
        <v>119</v>
      </c>
      <c r="K5" s="99" t="s">
        <v>120</v>
      </c>
      <c r="L5" s="100"/>
      <c r="M5" s="101"/>
      <c r="N5" s="102" t="s">
        <v>121</v>
      </c>
      <c r="O5" s="103"/>
    </row>
    <row r="6" spans="3:15" ht="15">
      <c r="C6" s="104" t="s">
        <v>116</v>
      </c>
      <c r="D6" s="105" t="s">
        <v>116</v>
      </c>
      <c r="E6" s="106" t="s">
        <v>122</v>
      </c>
      <c r="F6" s="106" t="s">
        <v>117</v>
      </c>
      <c r="G6" s="104" t="s">
        <v>123</v>
      </c>
      <c r="H6" s="108" t="s">
        <v>124</v>
      </c>
      <c r="I6" s="109" t="s">
        <v>125</v>
      </c>
      <c r="J6" s="107" t="s">
        <v>126</v>
      </c>
      <c r="K6" s="104" t="s">
        <v>123</v>
      </c>
      <c r="L6" s="105" t="s">
        <v>124</v>
      </c>
      <c r="M6" s="109" t="s">
        <v>125</v>
      </c>
      <c r="N6" s="110" t="s">
        <v>127</v>
      </c>
      <c r="O6" s="111" t="s">
        <v>128</v>
      </c>
    </row>
    <row r="7" spans="2:15" ht="15">
      <c r="B7" s="112" t="s">
        <v>33</v>
      </c>
      <c r="C7" s="113" t="s">
        <v>129</v>
      </c>
      <c r="D7" s="114" t="s">
        <v>130</v>
      </c>
      <c r="E7" s="115" t="s">
        <v>131</v>
      </c>
      <c r="F7" s="139" t="s">
        <v>132</v>
      </c>
      <c r="G7" s="113" t="s">
        <v>133</v>
      </c>
      <c r="H7" s="117"/>
      <c r="I7" s="118" t="s">
        <v>134</v>
      </c>
      <c r="J7" s="116" t="s">
        <v>135</v>
      </c>
      <c r="K7" s="113" t="s">
        <v>133</v>
      </c>
      <c r="L7" s="114"/>
      <c r="M7" s="118" t="s">
        <v>136</v>
      </c>
      <c r="N7" s="119" t="s">
        <v>137</v>
      </c>
      <c r="O7" s="115" t="s">
        <v>138</v>
      </c>
    </row>
    <row r="8" spans="2:15" ht="15">
      <c r="B8" s="120" t="s">
        <v>7</v>
      </c>
      <c r="C8" s="121">
        <f>SUM(TOTAL!E17:E58)</f>
        <v>42</v>
      </c>
      <c r="D8" s="136">
        <f>SUM(TOTAL!D17:D58)</f>
        <v>21</v>
      </c>
      <c r="E8" s="140">
        <f>D8*100/C8</f>
        <v>50</v>
      </c>
      <c r="F8" s="137">
        <v>24290</v>
      </c>
      <c r="G8" s="122">
        <f>I8-H8</f>
        <v>167</v>
      </c>
      <c r="H8" s="141">
        <v>69</v>
      </c>
      <c r="I8" s="123">
        <f>COUNT(TOTAL!G17:AJ58)</f>
        <v>236</v>
      </c>
      <c r="J8" s="124">
        <f>F8/I8</f>
        <v>102.92372881355932</v>
      </c>
      <c r="K8" s="125">
        <f>C8*4.33</f>
        <v>181.86</v>
      </c>
      <c r="L8" s="126">
        <f>D8*4.33</f>
        <v>90.93</v>
      </c>
      <c r="M8" s="127">
        <f>SUM(K8:L8)</f>
        <v>272.79</v>
      </c>
      <c r="N8" s="125">
        <f>I8*100/M8-100</f>
        <v>-13.486564756772609</v>
      </c>
      <c r="O8" s="128">
        <f>I8-M8</f>
        <v>-36.79000000000002</v>
      </c>
    </row>
    <row r="9" spans="2:15" ht="15">
      <c r="B9" s="120" t="s">
        <v>9</v>
      </c>
      <c r="C9" s="121">
        <f>SUM(TOTAL!E64:E107)</f>
        <v>43</v>
      </c>
      <c r="D9" s="136">
        <f>SUM(TOTAL!D64:D107)</f>
        <v>24</v>
      </c>
      <c r="E9" s="140">
        <f aca="true" t="shared" si="0" ref="E9:E27">D9*100/C9</f>
        <v>55.81395348837209</v>
      </c>
      <c r="F9" s="137">
        <v>28745</v>
      </c>
      <c r="G9" s="122">
        <f aca="true" t="shared" si="1" ref="G9:G27">I9-H9</f>
        <v>192</v>
      </c>
      <c r="H9" s="141">
        <v>96</v>
      </c>
      <c r="I9" s="123">
        <f>+COUNT(TOTAL!G64:AJ107)</f>
        <v>288</v>
      </c>
      <c r="J9" s="124">
        <f aca="true" t="shared" si="2" ref="J9:J27">F9/I9</f>
        <v>99.80902777777777</v>
      </c>
      <c r="K9" s="125">
        <f aca="true" t="shared" si="3" ref="K9:K27">C9*4.33</f>
        <v>186.19</v>
      </c>
      <c r="L9" s="126">
        <f aca="true" t="shared" si="4" ref="L9:L27">D9*4.33</f>
        <v>103.92</v>
      </c>
      <c r="M9" s="127">
        <f aca="true" t="shared" si="5" ref="M9:M27">SUM(K9:L9)</f>
        <v>290.11</v>
      </c>
      <c r="N9" s="125">
        <f aca="true" t="shared" si="6" ref="N9:N27">I9*100/M9-100</f>
        <v>-0.7273103305642792</v>
      </c>
      <c r="O9" s="128">
        <f aca="true" t="shared" si="7" ref="O9:O27">I9-M9</f>
        <v>-2.1100000000000136</v>
      </c>
    </row>
    <row r="10" spans="2:15" ht="15">
      <c r="B10" s="120" t="s">
        <v>11</v>
      </c>
      <c r="C10" s="121">
        <f>SUM(TOTAL!E113:E137)</f>
        <v>24</v>
      </c>
      <c r="D10" s="136">
        <f>SUM(TOTAL!D113:D137)</f>
        <v>4</v>
      </c>
      <c r="E10" s="140">
        <f t="shared" si="0"/>
        <v>16.666666666666668</v>
      </c>
      <c r="F10" s="137">
        <v>10921</v>
      </c>
      <c r="G10" s="122">
        <f t="shared" si="1"/>
        <v>91</v>
      </c>
      <c r="H10" s="141">
        <v>19</v>
      </c>
      <c r="I10" s="123">
        <f>+COUNT(TOTAL!G113:AJ137)</f>
        <v>110</v>
      </c>
      <c r="J10" s="124">
        <f t="shared" si="2"/>
        <v>99.28181818181818</v>
      </c>
      <c r="K10" s="125">
        <f t="shared" si="3"/>
        <v>103.92</v>
      </c>
      <c r="L10" s="126">
        <f>D10*4.33</f>
        <v>17.32</v>
      </c>
      <c r="M10" s="127">
        <f t="shared" si="5"/>
        <v>121.24000000000001</v>
      </c>
      <c r="N10" s="125">
        <f t="shared" si="6"/>
        <v>-9.270867700428909</v>
      </c>
      <c r="O10" s="128">
        <f t="shared" si="7"/>
        <v>-11.240000000000009</v>
      </c>
    </row>
    <row r="11" spans="2:15" ht="15">
      <c r="B11" s="120" t="s">
        <v>12</v>
      </c>
      <c r="C11" s="121">
        <f>SUM(TOTAL!E144:E152)</f>
        <v>9</v>
      </c>
      <c r="D11" s="136">
        <f>SUM(TOTAL!D144:D152)</f>
        <v>2</v>
      </c>
      <c r="E11" s="140">
        <f t="shared" si="0"/>
        <v>22.22222222222222</v>
      </c>
      <c r="F11" s="137">
        <v>5357</v>
      </c>
      <c r="G11" s="122">
        <f>I11-H11</f>
        <v>45</v>
      </c>
      <c r="H11" s="141">
        <v>0</v>
      </c>
      <c r="I11" s="123">
        <f>COUNT(TOTAL!G144:AJ152)</f>
        <v>45</v>
      </c>
      <c r="J11" s="124">
        <f>F11/I11</f>
        <v>119.04444444444445</v>
      </c>
      <c r="K11" s="125">
        <f t="shared" si="3"/>
        <v>38.97</v>
      </c>
      <c r="L11" s="126">
        <f t="shared" si="4"/>
        <v>8.66</v>
      </c>
      <c r="M11" s="127">
        <f t="shared" si="5"/>
        <v>47.629999999999995</v>
      </c>
      <c r="N11" s="125">
        <f t="shared" si="6"/>
        <v>-5.521730002099503</v>
      </c>
      <c r="O11" s="128">
        <f t="shared" si="7"/>
        <v>-2.6299999999999955</v>
      </c>
    </row>
    <row r="12" spans="2:15" ht="15">
      <c r="B12" s="120" t="s">
        <v>34</v>
      </c>
      <c r="C12" s="121">
        <f>SUM(TOTAL!E158:E173)</f>
        <v>16</v>
      </c>
      <c r="D12" s="136">
        <f>SUM(TOTAL!D158:D173)</f>
        <v>6</v>
      </c>
      <c r="E12" s="140">
        <f t="shared" si="0"/>
        <v>37.5</v>
      </c>
      <c r="F12" s="137">
        <v>9099</v>
      </c>
      <c r="G12" s="122">
        <f t="shared" si="1"/>
        <v>64</v>
      </c>
      <c r="H12" s="141">
        <v>26</v>
      </c>
      <c r="I12" s="123">
        <f>COUNT(TOTAL!G158:AJ173)</f>
        <v>90</v>
      </c>
      <c r="J12" s="124">
        <f t="shared" si="2"/>
        <v>101.1</v>
      </c>
      <c r="K12" s="125">
        <f t="shared" si="3"/>
        <v>69.28</v>
      </c>
      <c r="L12" s="126">
        <f t="shared" si="4"/>
        <v>25.98</v>
      </c>
      <c r="M12" s="127">
        <f t="shared" si="5"/>
        <v>95.26</v>
      </c>
      <c r="N12" s="125">
        <f t="shared" si="6"/>
        <v>-5.521730002099517</v>
      </c>
      <c r="O12" s="128">
        <f t="shared" si="7"/>
        <v>-5.260000000000005</v>
      </c>
    </row>
    <row r="13" spans="2:15" ht="15">
      <c r="B13" s="120" t="s">
        <v>14</v>
      </c>
      <c r="C13" s="121">
        <f>SUM(TOTAL!E179:E219)</f>
        <v>41</v>
      </c>
      <c r="D13" s="136">
        <f>SUM(TOTAL!D179:D219)</f>
        <v>18</v>
      </c>
      <c r="E13" s="140">
        <f t="shared" si="0"/>
        <v>43.90243902439025</v>
      </c>
      <c r="F13" s="137">
        <v>24996</v>
      </c>
      <c r="G13" s="122">
        <f t="shared" si="1"/>
        <v>157</v>
      </c>
      <c r="H13" s="141">
        <v>88</v>
      </c>
      <c r="I13" s="136">
        <f>COUNT(TOTAL!G179:AJ219)</f>
        <v>245</v>
      </c>
      <c r="J13" s="124">
        <f t="shared" si="2"/>
        <v>102.02448979591837</v>
      </c>
      <c r="K13" s="125">
        <f t="shared" si="3"/>
        <v>177.53</v>
      </c>
      <c r="L13" s="126">
        <f t="shared" si="4"/>
        <v>77.94</v>
      </c>
      <c r="M13" s="127">
        <f t="shared" si="5"/>
        <v>255.47</v>
      </c>
      <c r="N13" s="125">
        <f t="shared" si="6"/>
        <v>-4.098328570869384</v>
      </c>
      <c r="O13" s="128">
        <f t="shared" si="7"/>
        <v>-10.469999999999999</v>
      </c>
    </row>
    <row r="14" spans="2:15" ht="15">
      <c r="B14" s="120" t="s">
        <v>15</v>
      </c>
      <c r="C14" s="121">
        <f>SUM(TOTAL!E225:E276)</f>
        <v>52</v>
      </c>
      <c r="D14" s="136">
        <f>SUM(TOTAL!D225:D276)</f>
        <v>22</v>
      </c>
      <c r="E14" s="140">
        <f t="shared" si="0"/>
        <v>42.30769230769231</v>
      </c>
      <c r="F14" s="137">
        <v>31492</v>
      </c>
      <c r="G14" s="122">
        <f t="shared" si="1"/>
        <v>202</v>
      </c>
      <c r="H14" s="141">
        <v>91</v>
      </c>
      <c r="I14" s="136">
        <f>COUNT(TOTAL!G225:AJ276)</f>
        <v>293</v>
      </c>
      <c r="J14" s="124">
        <f t="shared" si="2"/>
        <v>107.48122866894198</v>
      </c>
      <c r="K14" s="125">
        <f t="shared" si="3"/>
        <v>225.16</v>
      </c>
      <c r="L14" s="126">
        <f t="shared" si="4"/>
        <v>95.26</v>
      </c>
      <c r="M14" s="127">
        <f t="shared" si="5"/>
        <v>320.42</v>
      </c>
      <c r="N14" s="125">
        <f t="shared" si="6"/>
        <v>-8.557518257287313</v>
      </c>
      <c r="O14" s="128">
        <f t="shared" si="7"/>
        <v>-27.420000000000016</v>
      </c>
    </row>
    <row r="15" spans="2:15" ht="15">
      <c r="B15" s="120" t="s">
        <v>35</v>
      </c>
      <c r="C15" s="121">
        <f>SUM(TOTAL!E282:E289)</f>
        <v>8</v>
      </c>
      <c r="D15" s="136">
        <f>SUM(TOTAL!D282:D289)</f>
        <v>0</v>
      </c>
      <c r="E15" s="140">
        <f t="shared" si="0"/>
        <v>0</v>
      </c>
      <c r="F15" s="137">
        <v>3550</v>
      </c>
      <c r="G15" s="122">
        <f t="shared" si="1"/>
        <v>32</v>
      </c>
      <c r="H15" s="141">
        <v>0</v>
      </c>
      <c r="I15" s="136">
        <f>COUNT(TOTAL!G282:AJ289)</f>
        <v>32</v>
      </c>
      <c r="J15" s="124">
        <f t="shared" si="2"/>
        <v>110.9375</v>
      </c>
      <c r="K15" s="125">
        <f t="shared" si="3"/>
        <v>34.64</v>
      </c>
      <c r="L15" s="126">
        <f t="shared" si="4"/>
        <v>0</v>
      </c>
      <c r="M15" s="127">
        <f t="shared" si="5"/>
        <v>34.64</v>
      </c>
      <c r="N15" s="125">
        <f t="shared" si="6"/>
        <v>-7.6212471131639745</v>
      </c>
      <c r="O15" s="128">
        <f t="shared" si="7"/>
        <v>-2.6400000000000006</v>
      </c>
    </row>
    <row r="16" spans="2:15" ht="15">
      <c r="B16" s="120" t="s">
        <v>18</v>
      </c>
      <c r="C16" s="121">
        <f>SUM(TOTAL!E295:E317)</f>
        <v>23</v>
      </c>
      <c r="D16" s="136">
        <f>SUM(TOTAL!D295:D317)</f>
        <v>5</v>
      </c>
      <c r="E16" s="140">
        <f t="shared" si="0"/>
        <v>21.73913043478261</v>
      </c>
      <c r="F16" s="137">
        <v>11101</v>
      </c>
      <c r="G16" s="122">
        <f t="shared" si="1"/>
        <v>97</v>
      </c>
      <c r="H16" s="141">
        <v>15</v>
      </c>
      <c r="I16" s="136">
        <f>COUNT(TOTAL!G295:AJ317)</f>
        <v>112</v>
      </c>
      <c r="J16" s="124">
        <f t="shared" si="2"/>
        <v>99.11607142857143</v>
      </c>
      <c r="K16" s="125">
        <f t="shared" si="3"/>
        <v>99.59</v>
      </c>
      <c r="L16" s="126">
        <f t="shared" si="4"/>
        <v>21.65</v>
      </c>
      <c r="M16" s="127">
        <f t="shared" si="5"/>
        <v>121.24000000000001</v>
      </c>
      <c r="N16" s="125">
        <f t="shared" si="6"/>
        <v>-7.6212471131639745</v>
      </c>
      <c r="O16" s="128">
        <f t="shared" si="7"/>
        <v>-9.240000000000009</v>
      </c>
    </row>
    <row r="17" spans="2:15" ht="15">
      <c r="B17" s="120" t="s">
        <v>39</v>
      </c>
      <c r="C17" s="121">
        <f>SUM(TOTAL!E323:E379)</f>
        <v>57</v>
      </c>
      <c r="D17" s="136">
        <f>SUM(TOTAL!D323:D379)</f>
        <v>19</v>
      </c>
      <c r="E17" s="140">
        <f t="shared" si="0"/>
        <v>33.333333333333336</v>
      </c>
      <c r="F17" s="137">
        <v>29663</v>
      </c>
      <c r="G17" s="122">
        <f t="shared" si="1"/>
        <v>281</v>
      </c>
      <c r="H17" s="141">
        <v>75</v>
      </c>
      <c r="I17" s="136">
        <f>COUNT(TOTAL!G323:AJ379)</f>
        <v>356</v>
      </c>
      <c r="J17" s="124">
        <f t="shared" si="2"/>
        <v>83.32303370786516</v>
      </c>
      <c r="K17" s="125">
        <f t="shared" si="3"/>
        <v>246.81</v>
      </c>
      <c r="L17" s="126">
        <f t="shared" si="4"/>
        <v>82.27</v>
      </c>
      <c r="M17" s="127">
        <f t="shared" si="5"/>
        <v>329.08</v>
      </c>
      <c r="N17" s="125">
        <f t="shared" si="6"/>
        <v>8.18038167011062</v>
      </c>
      <c r="O17" s="128">
        <f t="shared" si="7"/>
        <v>26.920000000000016</v>
      </c>
    </row>
    <row r="18" spans="2:15" ht="15">
      <c r="B18" s="120" t="s">
        <v>19</v>
      </c>
      <c r="C18" s="121">
        <f>SUM(TOTAL!E385:E405)</f>
        <v>21</v>
      </c>
      <c r="D18" s="136">
        <f>SUM(TOTAL!D385:D405)</f>
        <v>7</v>
      </c>
      <c r="E18" s="140">
        <f t="shared" si="0"/>
        <v>33.333333333333336</v>
      </c>
      <c r="F18" s="137">
        <v>8386</v>
      </c>
      <c r="G18" s="122">
        <f t="shared" si="1"/>
        <v>83</v>
      </c>
      <c r="H18" s="141">
        <v>27</v>
      </c>
      <c r="I18" s="136">
        <f>COUNT(TOTAL!G385:AJ405)</f>
        <v>110</v>
      </c>
      <c r="J18" s="124">
        <f>F18/I18</f>
        <v>76.23636363636363</v>
      </c>
      <c r="K18" s="125">
        <f t="shared" si="3"/>
        <v>90.93</v>
      </c>
      <c r="L18" s="126">
        <f t="shared" si="4"/>
        <v>30.310000000000002</v>
      </c>
      <c r="M18" s="127">
        <f t="shared" si="5"/>
        <v>121.24000000000001</v>
      </c>
      <c r="N18" s="125">
        <f t="shared" si="6"/>
        <v>-9.270867700428909</v>
      </c>
      <c r="O18" s="128">
        <f t="shared" si="7"/>
        <v>-11.240000000000009</v>
      </c>
    </row>
    <row r="19" spans="2:15" ht="15">
      <c r="B19" s="120" t="s">
        <v>21</v>
      </c>
      <c r="C19" s="121">
        <f>SUM(TOTAL!E411:E450)</f>
        <v>40</v>
      </c>
      <c r="D19" s="136">
        <f>SUM(TOTAL!D411:D450)</f>
        <v>24</v>
      </c>
      <c r="E19" s="140">
        <f t="shared" si="0"/>
        <v>60</v>
      </c>
      <c r="F19" s="137">
        <v>35073</v>
      </c>
      <c r="G19" s="122">
        <f t="shared" si="1"/>
        <v>190</v>
      </c>
      <c r="H19" s="141">
        <v>105</v>
      </c>
      <c r="I19" s="136">
        <f>COUNT(TOTAL!G411:AJ450)</f>
        <v>295</v>
      </c>
      <c r="J19" s="124">
        <f t="shared" si="2"/>
        <v>118.89152542372881</v>
      </c>
      <c r="K19" s="125">
        <f t="shared" si="3"/>
        <v>173.2</v>
      </c>
      <c r="L19" s="126">
        <f t="shared" si="4"/>
        <v>103.92</v>
      </c>
      <c r="M19" s="127">
        <f t="shared" si="5"/>
        <v>277.12</v>
      </c>
      <c r="N19" s="125">
        <f t="shared" si="6"/>
        <v>6.452078521939953</v>
      </c>
      <c r="O19" s="128">
        <f t="shared" si="7"/>
        <v>17.879999999999995</v>
      </c>
    </row>
    <row r="20" spans="2:15" ht="15">
      <c r="B20" s="120" t="s">
        <v>37</v>
      </c>
      <c r="C20" s="121">
        <f>SUM(TOTAL!E456:E497)</f>
        <v>42</v>
      </c>
      <c r="D20" s="136">
        <f>SUM(TOTAL!D456:D497)</f>
        <v>12</v>
      </c>
      <c r="E20" s="140">
        <f t="shared" si="0"/>
        <v>28.571428571428573</v>
      </c>
      <c r="F20" s="137">
        <v>35329</v>
      </c>
      <c r="G20" s="122">
        <f t="shared" si="1"/>
        <v>195</v>
      </c>
      <c r="H20" s="141">
        <v>284</v>
      </c>
      <c r="I20" s="136">
        <f>COUNT(TOTAL!G456:AJ497)</f>
        <v>479</v>
      </c>
      <c r="J20" s="124">
        <f t="shared" si="2"/>
        <v>73.75574112734864</v>
      </c>
      <c r="K20" s="125">
        <f t="shared" si="3"/>
        <v>181.86</v>
      </c>
      <c r="L20" s="126">
        <f t="shared" si="4"/>
        <v>51.96</v>
      </c>
      <c r="M20" s="127">
        <f t="shared" si="5"/>
        <v>233.82000000000002</v>
      </c>
      <c r="N20" s="125">
        <f t="shared" si="6"/>
        <v>104.85843811478912</v>
      </c>
      <c r="O20" s="128">
        <f t="shared" si="7"/>
        <v>245.17999999999998</v>
      </c>
    </row>
    <row r="21" spans="2:15" ht="15">
      <c r="B21" s="120" t="s">
        <v>22</v>
      </c>
      <c r="C21" s="121">
        <f>SUM(TOTAL!E503:E517)</f>
        <v>15</v>
      </c>
      <c r="D21" s="136">
        <f>SUM(TOTAL!D503:D517)</f>
        <v>2</v>
      </c>
      <c r="E21" s="140">
        <f t="shared" si="0"/>
        <v>13.333333333333334</v>
      </c>
      <c r="F21" s="137">
        <v>5253</v>
      </c>
      <c r="G21" s="122">
        <f t="shared" si="1"/>
        <v>62</v>
      </c>
      <c r="H21" s="141">
        <v>0</v>
      </c>
      <c r="I21" s="136">
        <f>COUNT(TOTAL!G503:AJ517)</f>
        <v>62</v>
      </c>
      <c r="J21" s="124">
        <f t="shared" si="2"/>
        <v>84.7258064516129</v>
      </c>
      <c r="K21" s="125">
        <f t="shared" si="3"/>
        <v>64.95</v>
      </c>
      <c r="L21" s="126">
        <f t="shared" si="4"/>
        <v>8.66</v>
      </c>
      <c r="M21" s="127">
        <f t="shared" si="5"/>
        <v>73.61</v>
      </c>
      <c r="N21" s="125">
        <f t="shared" si="6"/>
        <v>-15.772313544355384</v>
      </c>
      <c r="O21" s="128">
        <f t="shared" si="7"/>
        <v>-11.61</v>
      </c>
    </row>
    <row r="22" spans="2:15" ht="15">
      <c r="B22" s="120" t="s">
        <v>23</v>
      </c>
      <c r="C22" s="121">
        <f>SUM(TOTAL!E523:E537)</f>
        <v>15</v>
      </c>
      <c r="D22" s="136">
        <f>SUM(TOTAL!D523:D537)</f>
        <v>4</v>
      </c>
      <c r="E22" s="140">
        <f t="shared" si="0"/>
        <v>26.666666666666668</v>
      </c>
      <c r="F22" s="137">
        <v>4313</v>
      </c>
      <c r="G22" s="122">
        <f t="shared" si="1"/>
        <v>73</v>
      </c>
      <c r="H22" s="141">
        <v>0</v>
      </c>
      <c r="I22" s="136">
        <f>COUNT(TOTAL!G523:AJ537)</f>
        <v>73</v>
      </c>
      <c r="J22" s="124">
        <f t="shared" si="2"/>
        <v>59.082191780821915</v>
      </c>
      <c r="K22" s="125">
        <f t="shared" si="3"/>
        <v>64.95</v>
      </c>
      <c r="L22" s="126">
        <f t="shared" si="4"/>
        <v>17.32</v>
      </c>
      <c r="M22" s="127">
        <f t="shared" si="5"/>
        <v>82.27000000000001</v>
      </c>
      <c r="N22" s="125">
        <f t="shared" si="6"/>
        <v>-11.267776832381202</v>
      </c>
      <c r="O22" s="128">
        <f t="shared" si="7"/>
        <v>-9.27000000000001</v>
      </c>
    </row>
    <row r="23" spans="2:15" ht="15">
      <c r="B23" s="120" t="s">
        <v>24</v>
      </c>
      <c r="C23" s="121">
        <f>SUM(TOTAL!E543:E573)</f>
        <v>31</v>
      </c>
      <c r="D23" s="136">
        <f>SUM(TOTAL!D543:D573)</f>
        <v>6</v>
      </c>
      <c r="E23" s="140">
        <f t="shared" si="0"/>
        <v>19.35483870967742</v>
      </c>
      <c r="F23" s="137">
        <v>15588</v>
      </c>
      <c r="G23" s="122">
        <f t="shared" si="1"/>
        <v>150</v>
      </c>
      <c r="H23" s="141">
        <v>24</v>
      </c>
      <c r="I23" s="136">
        <f>COUNT(TOTAL!G543:AJ573)</f>
        <v>174</v>
      </c>
      <c r="J23" s="124">
        <f t="shared" si="2"/>
        <v>89.58620689655173</v>
      </c>
      <c r="K23" s="125">
        <f t="shared" si="3"/>
        <v>134.23</v>
      </c>
      <c r="L23" s="126">
        <f t="shared" si="4"/>
        <v>25.98</v>
      </c>
      <c r="M23" s="127">
        <f t="shared" si="5"/>
        <v>160.20999999999998</v>
      </c>
      <c r="N23" s="125">
        <f t="shared" si="6"/>
        <v>8.60745271830723</v>
      </c>
      <c r="O23" s="128">
        <f t="shared" si="7"/>
        <v>13.79000000000002</v>
      </c>
    </row>
    <row r="24" spans="2:15" ht="15">
      <c r="B24" s="120" t="s">
        <v>27</v>
      </c>
      <c r="C24" s="121">
        <f>SUM(TOTAL!E580:E606)</f>
        <v>27</v>
      </c>
      <c r="D24" s="136">
        <f>SUM(TOTAL!D580:D606)</f>
        <v>5</v>
      </c>
      <c r="E24" s="140">
        <f t="shared" si="0"/>
        <v>18.51851851851852</v>
      </c>
      <c r="F24" s="137">
        <v>11912</v>
      </c>
      <c r="G24" s="122">
        <f t="shared" si="1"/>
        <v>133</v>
      </c>
      <c r="H24" s="141">
        <v>14</v>
      </c>
      <c r="I24" s="136">
        <f>COUNT(TOTAL!G580:AJ606)</f>
        <v>147</v>
      </c>
      <c r="J24" s="124">
        <f t="shared" si="2"/>
        <v>81.03401360544218</v>
      </c>
      <c r="K24" s="125">
        <f t="shared" si="3"/>
        <v>116.91</v>
      </c>
      <c r="L24" s="126">
        <f t="shared" si="4"/>
        <v>21.65</v>
      </c>
      <c r="M24" s="127">
        <f t="shared" si="5"/>
        <v>138.56</v>
      </c>
      <c r="N24" s="125">
        <f t="shared" si="6"/>
        <v>6.091224018475742</v>
      </c>
      <c r="O24" s="128">
        <f t="shared" si="7"/>
        <v>8.439999999999998</v>
      </c>
    </row>
    <row r="25" spans="2:15" ht="15">
      <c r="B25" s="120" t="s">
        <v>36</v>
      </c>
      <c r="C25" s="121">
        <f>SUM(TOTAL!E612:E628)</f>
        <v>17</v>
      </c>
      <c r="D25" s="136">
        <f>SUM(TOTAL!D612:D628)</f>
        <v>5</v>
      </c>
      <c r="E25" s="140">
        <f t="shared" si="0"/>
        <v>29.41176470588235</v>
      </c>
      <c r="F25" s="137">
        <v>10406</v>
      </c>
      <c r="G25" s="122">
        <f t="shared" si="1"/>
        <v>81</v>
      </c>
      <c r="H25" s="141">
        <v>36</v>
      </c>
      <c r="I25" s="136">
        <f>COUNT(TOTAL!G612:AJ628)</f>
        <v>117</v>
      </c>
      <c r="J25" s="124">
        <f t="shared" si="2"/>
        <v>88.94017094017094</v>
      </c>
      <c r="K25" s="125">
        <f t="shared" si="3"/>
        <v>73.61</v>
      </c>
      <c r="L25" s="126">
        <f t="shared" si="4"/>
        <v>21.65</v>
      </c>
      <c r="M25" s="127">
        <f t="shared" si="5"/>
        <v>95.25999999999999</v>
      </c>
      <c r="N25" s="125">
        <f t="shared" si="6"/>
        <v>22.82175099727064</v>
      </c>
      <c r="O25" s="128">
        <f t="shared" si="7"/>
        <v>21.74000000000001</v>
      </c>
    </row>
    <row r="26" spans="2:15" ht="15">
      <c r="B26" s="120" t="s">
        <v>30</v>
      </c>
      <c r="C26" s="121">
        <f>SUM(TOTAL!E634:E651)</f>
        <v>18</v>
      </c>
      <c r="D26" s="136">
        <f>SUM(TOTAL!D634:D651)</f>
        <v>5</v>
      </c>
      <c r="E26" s="140">
        <f t="shared" si="0"/>
        <v>27.77777777777778</v>
      </c>
      <c r="F26" s="137">
        <v>8396</v>
      </c>
      <c r="G26" s="122">
        <f t="shared" si="1"/>
        <v>68</v>
      </c>
      <c r="H26" s="141">
        <v>20</v>
      </c>
      <c r="I26" s="136">
        <f>COUNT(TOTAL!G634:AJ651)</f>
        <v>88</v>
      </c>
      <c r="J26" s="124">
        <f t="shared" si="2"/>
        <v>95.4090909090909</v>
      </c>
      <c r="K26" s="125">
        <f t="shared" si="3"/>
        <v>77.94</v>
      </c>
      <c r="L26" s="126">
        <f t="shared" si="4"/>
        <v>21.65</v>
      </c>
      <c r="M26" s="127">
        <f t="shared" si="5"/>
        <v>99.59</v>
      </c>
      <c r="N26" s="125">
        <f t="shared" si="6"/>
        <v>-11.637714629982938</v>
      </c>
      <c r="O26" s="128">
        <f t="shared" si="7"/>
        <v>-11.590000000000003</v>
      </c>
    </row>
    <row r="27" spans="2:15" ht="15.75" thickBot="1">
      <c r="B27" s="120" t="s">
        <v>31</v>
      </c>
      <c r="C27" s="148">
        <f>SUM(TOTAL!E657:E726)</f>
        <v>70</v>
      </c>
      <c r="D27" s="136">
        <f>SUM(TOTAL!D657:D724)</f>
        <v>54</v>
      </c>
      <c r="E27" s="140">
        <f t="shared" si="0"/>
        <v>77.14285714285714</v>
      </c>
      <c r="F27" s="137">
        <v>65660</v>
      </c>
      <c r="G27" s="122">
        <f t="shared" si="1"/>
        <v>291</v>
      </c>
      <c r="H27" s="141">
        <v>538</v>
      </c>
      <c r="I27" s="136">
        <f>COUNT(TOTAL!G657:AJ726)</f>
        <v>829</v>
      </c>
      <c r="J27" s="124">
        <f t="shared" si="2"/>
        <v>79.20386007237636</v>
      </c>
      <c r="K27" s="125">
        <f t="shared" si="3"/>
        <v>303.1</v>
      </c>
      <c r="L27" s="126">
        <f t="shared" si="4"/>
        <v>233.82</v>
      </c>
      <c r="M27" s="127">
        <f t="shared" si="5"/>
        <v>536.9200000000001</v>
      </c>
      <c r="N27" s="125">
        <f t="shared" si="6"/>
        <v>54.39916561126424</v>
      </c>
      <c r="O27" s="128">
        <f t="shared" si="7"/>
        <v>292.0799999999999</v>
      </c>
    </row>
    <row r="28" spans="3:15" ht="15.75" thickBot="1">
      <c r="C28" s="129">
        <f>SUM(C8:C27)</f>
        <v>611</v>
      </c>
      <c r="D28" s="130">
        <f>SUM(D8:D27)</f>
        <v>245</v>
      </c>
      <c r="E28" s="147">
        <f>D28*100/C28</f>
        <v>40.09819967266776</v>
      </c>
      <c r="F28" s="146">
        <f>SUM(F8:F27)</f>
        <v>379530</v>
      </c>
      <c r="G28" s="131">
        <f>SUM(G8:G27)</f>
        <v>2654</v>
      </c>
      <c r="H28" s="131">
        <f>SUM(H8:H27)</f>
        <v>1527</v>
      </c>
      <c r="I28" s="129">
        <f>SUM(I8:I27)</f>
        <v>4181</v>
      </c>
      <c r="J28" s="132">
        <f>AVERAGE(J8:J27)</f>
        <v>93.59531568312023</v>
      </c>
      <c r="K28" s="133">
        <f>SUM(K8:K27)</f>
        <v>2645.63</v>
      </c>
      <c r="L28" s="134">
        <f>SUM(L8:L27)</f>
        <v>1060.85</v>
      </c>
      <c r="M28" s="135">
        <f>SUM(M8:M27)</f>
        <v>3706.4800000000005</v>
      </c>
      <c r="N28" s="134">
        <f>AVERAGE(N8:N27)</f>
        <v>5.051763754927983</v>
      </c>
      <c r="O28" s="135">
        <f>SUM(O8:O27)</f>
        <v>474.51999999999987</v>
      </c>
    </row>
  </sheetData>
  <printOptions/>
  <pageMargins left="0.75" right="0.75" top="1" bottom="1" header="0" footer="0"/>
  <pageSetup horizontalDpi="300" verticalDpi="300" orientation="landscape" paperSize="9" scale="91" r:id="rId4"/>
  <ignoredErrors>
    <ignoredError sqref="E28 N28" formula="1"/>
    <ignoredError sqref="J29:J32 J8:J27 F28:F29" evalError="1"/>
    <ignoredError sqref="J28" evalError="1" formula="1"/>
  </ignoredErrors>
  <drawing r:id="rId3"/>
  <legacyDrawing r:id="rId2"/>
  <oleObjects>
    <oleObject progId="Word.Document.8" shapeId="40664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697</dc:title>
  <dc:subject>Recollida Juny Maresme</dc:subject>
  <dc:creator>RECUMAS, SL</dc:creator>
  <cp:keywords/>
  <dc:description/>
  <cp:lastModifiedBy>carme.ruiz</cp:lastModifiedBy>
  <cp:lastPrinted>2006-07-10T14:24:32Z</cp:lastPrinted>
  <dcterms:created xsi:type="dcterms:W3CDTF">1998-11-18T16:05:58Z</dcterms:created>
  <dcterms:modified xsi:type="dcterms:W3CDTF">2006-07-14T12:07:43Z</dcterms:modified>
  <cp:category/>
  <cp:version/>
  <cp:contentType/>
  <cp:contentStatus/>
</cp:coreProperties>
</file>