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540" windowWidth="5640" windowHeight="8445" tabRatio="627" activeTab="1"/>
  </bookViews>
  <sheets>
    <sheet name="TOTAL" sheetId="1" r:id="rId1"/>
    <sheet name="RESUM MENSUAL PAPER" sheetId="2" r:id="rId2"/>
  </sheets>
  <definedNames>
    <definedName name="_xlnm.Print_Area" localSheetId="0">'TOTAL'!$C$1:$AR$706</definedName>
  </definedNames>
  <calcPr fullCalcOnLoad="1"/>
</workbook>
</file>

<file path=xl/sharedStrings.xml><?xml version="1.0" encoding="utf-8"?>
<sst xmlns="http://schemas.openxmlformats.org/spreadsheetml/2006/main" count="1076" uniqueCount="634">
  <si>
    <t>Consell Comarcal del Maresme</t>
  </si>
  <si>
    <t xml:space="preserve"> </t>
  </si>
  <si>
    <t>Recollida Selectiva de Paper i Cartró</t>
  </si>
  <si>
    <t xml:space="preserve"> Mes :</t>
  </si>
  <si>
    <t>Dates de Recollida:</t>
  </si>
  <si>
    <t>Kgs Recollits:</t>
  </si>
  <si>
    <t>Detall de Recollides per Poblacions</t>
  </si>
  <si>
    <t>Alella</t>
  </si>
  <si>
    <t>Dies Recollida:</t>
  </si>
  <si>
    <t>Arenys de Mar</t>
  </si>
  <si>
    <t>C.P. Joan Maragall</t>
  </si>
  <si>
    <t>Arenys de Munt</t>
  </si>
  <si>
    <t>Caldes d'Estrac</t>
  </si>
  <si>
    <t>Dosrius</t>
  </si>
  <si>
    <t>Malgrat de Mar</t>
  </si>
  <si>
    <t>El Masnou</t>
  </si>
  <si>
    <t>Caprabo</t>
  </si>
  <si>
    <t>Orrius</t>
  </si>
  <si>
    <t>Palafolls</t>
  </si>
  <si>
    <t>Premià de Dalt</t>
  </si>
  <si>
    <t>Aparcament Crta. Enllaç # C/ dels Arbres</t>
  </si>
  <si>
    <t>Premià de Mar</t>
  </si>
  <si>
    <t>Sant Cebrià de Vallalta</t>
  </si>
  <si>
    <t>Sant Iscle de Vallalta</t>
  </si>
  <si>
    <t>Sant Pol de Mar</t>
  </si>
  <si>
    <t>Plça. Anselm Clavé -Kiosc-</t>
  </si>
  <si>
    <t>Sant Vicenç de Montalt</t>
  </si>
  <si>
    <t>Santa Sussana</t>
  </si>
  <si>
    <t>Sant Andreu de Llavaneres</t>
  </si>
  <si>
    <t>Teià</t>
  </si>
  <si>
    <t>Població</t>
  </si>
  <si>
    <t>Dosrius-Canyamars</t>
  </si>
  <si>
    <t>Òrrius</t>
  </si>
  <si>
    <t>Santa Susanna</t>
  </si>
  <si>
    <t>St. Andreu Llavaneres</t>
  </si>
  <si>
    <t xml:space="preserve">       Total de Kgs. de Paper i Cartró recollits a la comarca:</t>
  </si>
  <si>
    <t>Pineda de Mar</t>
  </si>
  <si>
    <t>Passeig de la Riera, nº 32</t>
  </si>
  <si>
    <t>Deixalleria</t>
  </si>
  <si>
    <t>Camping Toro Azul</t>
  </si>
  <si>
    <t>3M3</t>
  </si>
  <si>
    <t>C/ Generalitat de Catalunya</t>
  </si>
  <si>
    <t>Escola Mediterrania</t>
  </si>
  <si>
    <t>Entrada Urb. Can Figueres</t>
  </si>
  <si>
    <t>Canyamars- Alberg Mas Silvestre</t>
  </si>
  <si>
    <t>Rambla Catalunya</t>
  </si>
  <si>
    <t>Urb Can Bartomet</t>
  </si>
  <si>
    <t>Urb. Can Palau (entrada)</t>
  </si>
  <si>
    <t>C/Huguet</t>
  </si>
  <si>
    <t>Sant Genís de Palafolls-Pl.Sant Genís</t>
  </si>
  <si>
    <t>Riera Coma Fosca # Jaume Rius i Fabra</t>
  </si>
  <si>
    <t>Rbla Àngel Guimerà (davant Parking Alella Vinicola)</t>
  </si>
  <si>
    <t>C/Almeria</t>
  </si>
  <si>
    <t>Escola Salvador Espriu</t>
  </si>
  <si>
    <t>IES Maremar</t>
  </si>
  <si>
    <t>Urb. Collsacreu-ENTRADA</t>
  </si>
  <si>
    <t>Plaça Xon Comas</t>
  </si>
  <si>
    <t>Can Reverter N-II</t>
  </si>
  <si>
    <t>Urb. Mas Carbó (ENTRADA)</t>
  </si>
  <si>
    <t>Marineland</t>
  </si>
  <si>
    <t>Platja de La Musclera-Rest Voramar</t>
  </si>
  <si>
    <t>Avda.Catalunya (prop NII)</t>
  </si>
  <si>
    <t>Residència Impala</t>
  </si>
  <si>
    <t>C/ de les Doedes nº 2</t>
  </si>
  <si>
    <t>Restaurant Hispania - NII</t>
  </si>
  <si>
    <t>Polígon Ind. Valldegata</t>
  </si>
  <si>
    <t>Institut Tres Turons</t>
  </si>
  <si>
    <t>Balneari Titus (dins) - NII</t>
  </si>
  <si>
    <t>Passeig de les Moreres</t>
  </si>
  <si>
    <t>Urb.Can Massuet Zona Esportiva</t>
  </si>
  <si>
    <t>Pavelló de Dosrius</t>
  </si>
  <si>
    <t>Restaurant Casa Oms</t>
  </si>
  <si>
    <t>Pg. Can Balet- Pavello Municipal</t>
  </si>
  <si>
    <t>C/ de la Masia Ribas # NII</t>
  </si>
  <si>
    <t>Club Nàutic</t>
  </si>
  <si>
    <t>I.B.Cristòfor Ferrer</t>
  </si>
  <si>
    <t>Avgda. Barcelona, nº 16</t>
  </si>
  <si>
    <t>Casa de colònies Can Bosch</t>
  </si>
  <si>
    <t>Urb.Font del Montnegre- /Maspons</t>
  </si>
  <si>
    <t>Betzinera</t>
  </si>
  <si>
    <t>Rest el Molí, Betzinera</t>
  </si>
  <si>
    <t>Can Ginebra</t>
  </si>
  <si>
    <r>
      <t xml:space="preserve">Plaça Sant Cristofor - NII </t>
    </r>
    <r>
      <rPr>
        <u val="single"/>
        <sz val="8"/>
        <rFont val="Arial"/>
        <family val="2"/>
      </rPr>
      <t>(darrera Gasolinera)</t>
    </r>
  </si>
  <si>
    <t>Hotel Gran Sol</t>
  </si>
  <si>
    <t>Torrent del Morer - NII</t>
  </si>
  <si>
    <t>Parc del Litoral</t>
  </si>
  <si>
    <t>Riera de Torrentbo,2</t>
  </si>
  <si>
    <t>Riera de Torrentbo,10</t>
  </si>
  <si>
    <t>C/ de les Escoles # Párking</t>
  </si>
  <si>
    <t>Pl. de l'Església</t>
  </si>
  <si>
    <t>Entrada Urb. Can Massuet</t>
  </si>
  <si>
    <t>Passeig Marítim (davant disco Class)</t>
  </si>
  <si>
    <t>Passeig Marítim (Hotel Montplaya)</t>
  </si>
  <si>
    <t>C/Ramon y Cajal # C/Montserrat</t>
  </si>
  <si>
    <t>Entrada Urb. Can Gelat</t>
  </si>
  <si>
    <t>Plaça de La Palmera</t>
  </si>
  <si>
    <t>Passeig Marítim # Torrentó Can Gelat</t>
  </si>
  <si>
    <t>Torrent Fontsanta</t>
  </si>
  <si>
    <t>Port (darrera Restaurant)</t>
  </si>
  <si>
    <t>C.P.Mare de Déu de Montserrat</t>
  </si>
  <si>
    <t>Port (davant Rest. Posit)</t>
  </si>
  <si>
    <t>MCDONALD'S # N-II</t>
  </si>
  <si>
    <t>Pg  Coromina # C/ de la Cisa</t>
  </si>
  <si>
    <t>C.I.T.A.</t>
  </si>
  <si>
    <t xml:space="preserve">Alella  </t>
  </si>
  <si>
    <t>Rest. Can Jonch-Crta Alella-Granollers, Km 4.1</t>
  </si>
  <si>
    <t xml:space="preserve">Recollida Selectiva de PAPER/CARTRÓ </t>
  </si>
  <si>
    <t>Contenidors</t>
  </si>
  <si>
    <t>Quilos</t>
  </si>
  <si>
    <t>Buidatges Realitzats</t>
  </si>
  <si>
    <t>Ratio</t>
  </si>
  <si>
    <t>Buidatges Teòrics</t>
  </si>
  <si>
    <t>Desviació</t>
  </si>
  <si>
    <t>% Sobre total</t>
  </si>
  <si>
    <t xml:space="preserve">Buidatges </t>
  </si>
  <si>
    <t>Doblatges</t>
  </si>
  <si>
    <t>TOTAL</t>
  </si>
  <si>
    <t xml:space="preserve">Quilos per </t>
  </si>
  <si>
    <t>en</t>
  </si>
  <si>
    <t>en núm.</t>
  </si>
  <si>
    <t>en servei</t>
  </si>
  <si>
    <t>Seleccionats</t>
  </si>
  <si>
    <t>contenidors</t>
  </si>
  <si>
    <t>Recollits</t>
  </si>
  <si>
    <t>Ordinaris</t>
  </si>
  <si>
    <t>REALITZAT</t>
  </si>
  <si>
    <t>buidatge</t>
  </si>
  <si>
    <t>TEORIC</t>
  </si>
  <si>
    <t>%</t>
  </si>
  <si>
    <t>buidatges</t>
  </si>
  <si>
    <t>Escola Pi Gros</t>
  </si>
  <si>
    <t>Torrent d'en Terra (Parquing costat Institut)</t>
  </si>
  <si>
    <t>Aparcament Bellsolell</t>
  </si>
  <si>
    <t>Carretera Torrentbó 2 (els Roures)</t>
  </si>
  <si>
    <t>Carretera Torrentbó 3 (les Oliveres)</t>
  </si>
  <si>
    <t>Carretera Torrentbó 4 (Blau Verd)</t>
  </si>
  <si>
    <t>Veïnat Torrentbó</t>
  </si>
  <si>
    <t>Plaça del Pi (carrere Mestral)</t>
  </si>
  <si>
    <t>L'Ajup</t>
  </si>
  <si>
    <t>Aiguaviva</t>
  </si>
  <si>
    <t>Sobirans</t>
  </si>
  <si>
    <t>Lourdes</t>
  </si>
  <si>
    <t>Can Sagrera / autopista</t>
  </si>
  <si>
    <t>Plaça de Ponent</t>
  </si>
  <si>
    <t>Escola Sant Martí</t>
  </si>
  <si>
    <t>IES Perramon</t>
  </si>
  <si>
    <t>Gran Via # C/ de Marina</t>
  </si>
  <si>
    <t>Font de Cera-Crta Alella-Granollers, Km 5</t>
  </si>
  <si>
    <t>Rambla Ferreries # Camí de St. Genís</t>
  </si>
  <si>
    <t>MC DONALDS</t>
  </si>
  <si>
    <t>C/Jaume Partagas (Mossos d'Esquadra)</t>
  </si>
  <si>
    <t>Entrada Urb. El Farell</t>
  </si>
  <si>
    <t>Camí a Premià de Dalt</t>
  </si>
  <si>
    <t>Pg Jaume Brutau (part baixa Parking)</t>
  </si>
  <si>
    <t>Pg Jaume Brutau (part alta Parking)</t>
  </si>
  <si>
    <t>Port Balis (Rest Can Jaume)</t>
  </si>
  <si>
    <t>Port Balis (Rest la taverna del port)</t>
  </si>
  <si>
    <t xml:space="preserve"> Pstge de les Alzines (Camp futbol)</t>
  </si>
  <si>
    <t>C/Cardenal Vives # C/Closens</t>
  </si>
  <si>
    <t>C/Aranyó</t>
  </si>
  <si>
    <t>Urb. Les Vil.les al costat transformador</t>
  </si>
  <si>
    <t>C/Enric Granados # C/Marina (Can Salomó)</t>
  </si>
  <si>
    <t>Urb. Tres Turons C/ Les Moreres</t>
  </si>
  <si>
    <t>Torrent d'en Puig -Costat Brigada Municipal</t>
  </si>
  <si>
    <t>Avda. del Remei (Urb. La Victoria)</t>
  </si>
  <si>
    <t>Ctra. Sant Vicenç</t>
  </si>
  <si>
    <t>Zona Industrial</t>
  </si>
  <si>
    <t>Avda. Mediterrània (Urb. Les Carolines)</t>
  </si>
  <si>
    <t>Compte Borrell # Roger de Lluria</t>
  </si>
  <si>
    <t>Torrent Castells # Torres i Bages</t>
  </si>
  <si>
    <t>Entrada Polígon Montseny</t>
  </si>
  <si>
    <t>Carretera de Premià Dalt # Camí Empredat</t>
  </si>
  <si>
    <t>Crta Enllaç # Pg. Can Balet</t>
  </si>
  <si>
    <t>C/Romaní 14</t>
  </si>
  <si>
    <t>Avda. dels Albers # Avda. dels Pins</t>
  </si>
  <si>
    <t>Camí de Can Quintana # Horts del Bisbe</t>
  </si>
  <si>
    <t>C/ del Camí Nou (davant Mercat Municipal)</t>
  </si>
  <si>
    <t>Restaurant Les Palmeres</t>
  </si>
  <si>
    <t>C/ del Molí</t>
  </si>
  <si>
    <t>Passeig de la Riera # Plaça Catalunya</t>
  </si>
  <si>
    <t>Plaça Cataluya</t>
  </si>
  <si>
    <t>Sindicat Xon Roure</t>
  </si>
  <si>
    <t>Restaurant Masia Gibert</t>
  </si>
  <si>
    <t>Urb. Can Jalpí</t>
  </si>
  <si>
    <t>Plaça Europa</t>
  </si>
  <si>
    <t>------</t>
  </si>
  <si>
    <t>Ajuntament (Papereres)</t>
  </si>
  <si>
    <t>Policía Local (Papereres)</t>
  </si>
  <si>
    <t>C/Carles Buhigas</t>
  </si>
  <si>
    <t>Jaime Perich</t>
  </si>
  <si>
    <t>Rbla. Font Calda # Via Gandesa (La Serota)</t>
  </si>
  <si>
    <t>P4</t>
  </si>
  <si>
    <t>C/de Núria</t>
  </si>
  <si>
    <t>Camí de la Masia # Psstge de la Riera</t>
  </si>
  <si>
    <t>Salvador Espriu</t>
  </si>
  <si>
    <t>Joan Coromines # Plaça del Mirador</t>
  </si>
  <si>
    <t>Pl. de la Pagesia (Lola Angalda Soterrat)</t>
  </si>
  <si>
    <t>-------</t>
  </si>
  <si>
    <t>C/Cervantes</t>
  </si>
  <si>
    <t>C/Roger de Lluria</t>
  </si>
  <si>
    <t>SOT</t>
  </si>
  <si>
    <t>C/Agricultura</t>
  </si>
  <si>
    <t>C/Xile</t>
  </si>
  <si>
    <t>C/Abat Escarré</t>
  </si>
  <si>
    <t>C/Fontanilles</t>
  </si>
  <si>
    <t xml:space="preserve">Plaça Ocata </t>
  </si>
  <si>
    <t>C/Joan Miro</t>
  </si>
  <si>
    <t>C/Pep Ventura</t>
  </si>
  <si>
    <t>N-II</t>
  </si>
  <si>
    <t>N-II (pàrking)</t>
  </si>
  <si>
    <t>C/Sant Jordi</t>
  </si>
  <si>
    <t>C/Torrent d'Umbert (descampat)</t>
  </si>
  <si>
    <t>C/Primer de Maig</t>
  </si>
  <si>
    <t>c/Torrent d'Umbert</t>
  </si>
  <si>
    <t>C/J.Pujades i Truch</t>
  </si>
  <si>
    <t>C/Joan Llampallas</t>
  </si>
  <si>
    <t>C/Ventura Gassol</t>
  </si>
  <si>
    <t>C/Mare de Deu del Pilar (rotonda)</t>
  </si>
  <si>
    <t>C/Olvie Guma</t>
  </si>
  <si>
    <t>C/EI Berguedà</t>
  </si>
  <si>
    <t>C/Terol</t>
  </si>
  <si>
    <t>C/Montserrat Roig i Fransitorra</t>
  </si>
  <si>
    <t>C/Vallmromanes (descampat)</t>
  </si>
  <si>
    <t>C/Pau Casals (cementeri)</t>
  </si>
  <si>
    <t>C/Colon</t>
  </si>
  <si>
    <t>C/Roman Fabra</t>
  </si>
  <si>
    <t>C/Frederic Bosch</t>
  </si>
  <si>
    <t>C/Italia</t>
  </si>
  <si>
    <t>C/Josep Tarradellas</t>
  </si>
  <si>
    <t>C/Fra Junider Serra</t>
  </si>
  <si>
    <t>C/Pintor Domenech Ferrer</t>
  </si>
  <si>
    <t xml:space="preserve">C/Navarra </t>
  </si>
  <si>
    <t>Port</t>
  </si>
  <si>
    <t>C/Bell Resguar</t>
  </si>
  <si>
    <t>Avgda. Juan Carlos</t>
  </si>
  <si>
    <t>Col.legi Lluis Millet</t>
  </si>
  <si>
    <t>Pàrking</t>
  </si>
  <si>
    <t>C/Bovila</t>
  </si>
  <si>
    <t>C/Roger del Flor</t>
  </si>
  <si>
    <t>N-II # C/Brasil</t>
  </si>
  <si>
    <t>C/Fontanilles # Mare de Deu de Nuria</t>
  </si>
  <si>
    <t>Ctra. Masnou a Alella (pàrking Riera)</t>
  </si>
  <si>
    <t>Ctra. Masnou a Alella, 33</t>
  </si>
  <si>
    <t>C/Diputació</t>
  </si>
  <si>
    <t>C/Republica Argentina</t>
  </si>
  <si>
    <t>C/Doctor Fleming</t>
  </si>
  <si>
    <t>Passeig Marítim # C/Onze de Setembre</t>
  </si>
  <si>
    <t>C/Pirineos</t>
  </si>
  <si>
    <t>Avgda. Hispanitat</t>
  </si>
  <si>
    <t>C/Cardenal Cisneros</t>
  </si>
  <si>
    <t>Avgda. Hispanitat # C/Cardenal Cisneros</t>
  </si>
  <si>
    <t>C/Narcis Monturiol</t>
  </si>
  <si>
    <t>Avgda. dels Tarongers</t>
  </si>
  <si>
    <t>Passeig Marítim # C/Calella</t>
  </si>
  <si>
    <t>C/Llevant</t>
  </si>
  <si>
    <t>C/Anguel Gimera (Chinos)</t>
  </si>
  <si>
    <t>C/Joan Maragall</t>
  </si>
  <si>
    <t>C/Barcelona</t>
  </si>
  <si>
    <t>C/Anguel Gimera # C/Ignasi Iglesias</t>
  </si>
  <si>
    <t>Passeig Marítim # C/Ignasi Iglesias</t>
  </si>
  <si>
    <t>C/Tribala</t>
  </si>
  <si>
    <t>C/Mare de Deu de Montserrat, nº 38</t>
  </si>
  <si>
    <t>C/Mare de Deu de Montserra, nº 2</t>
  </si>
  <si>
    <t>C/Mossen Cinto Verdaguer</t>
  </si>
  <si>
    <t>Plaça Espanya</t>
  </si>
  <si>
    <t>C/Montpalau</t>
  </si>
  <si>
    <t>C/Lleida # C/ de la Iglesia</t>
  </si>
  <si>
    <t>C/Lleida # C/Santiago Rossiñol</t>
  </si>
  <si>
    <t>C/Girona (parque)</t>
  </si>
  <si>
    <t>C/Girona (hotel)</t>
  </si>
  <si>
    <t>C/Victor Catala</t>
  </si>
  <si>
    <t>C/Comptal</t>
  </si>
  <si>
    <t>C/Girona # C/Illes Balears</t>
  </si>
  <si>
    <t>C/Sant Antoni</t>
  </si>
  <si>
    <t>Super Champion (N-II)</t>
  </si>
  <si>
    <t>C/Nonell (Bingo)</t>
  </si>
  <si>
    <t>C/Nonell</t>
  </si>
  <si>
    <t>C/Marti Alsina</t>
  </si>
  <si>
    <t>C/Claudio Coello</t>
  </si>
  <si>
    <t>C/Muntaner</t>
  </si>
  <si>
    <t>Taller Horitzo</t>
  </si>
  <si>
    <t>C/Sevilla</t>
  </si>
  <si>
    <t>C/Estremadura</t>
  </si>
  <si>
    <t>C/Xaloc</t>
  </si>
  <si>
    <t>C/Lepant</t>
  </si>
  <si>
    <t>Poligon Industrial (Servirueda)</t>
  </si>
  <si>
    <t>C/Benavente</t>
  </si>
  <si>
    <t>C/Roselló</t>
  </si>
  <si>
    <t>Poligon Industrial</t>
  </si>
  <si>
    <t>C/d'Anoia</t>
  </si>
  <si>
    <t>Escola Sant Jordi (Papereres)</t>
  </si>
  <si>
    <t>C/Masnou # C/Rosaleda</t>
  </si>
  <si>
    <t xml:space="preserve"> C/Bellaterra (Barri Ivars Meià)</t>
  </si>
  <si>
    <t>Rbla. Font Calda # C/Cervantes</t>
  </si>
  <si>
    <t>C/ del Rost # C/Sant Lluis</t>
  </si>
  <si>
    <t>Avgda. Angel Guimerà # Pàrking Ajuntament</t>
  </si>
  <si>
    <t>C/Balmes # C/Sta.Eulalia</t>
  </si>
  <si>
    <t xml:space="preserve">C/Antoni Borrell # Pg. Ma. Estrada </t>
  </si>
  <si>
    <t>Riera Coma Fosca # Avda. Boronat de Comalada</t>
  </si>
  <si>
    <t>C/Coll De Vendràs 2 # Torrent Comulada</t>
  </si>
  <si>
    <t>Riera Coma Fosca, 42</t>
  </si>
  <si>
    <t>Ctra. Masnou (pàrking entrada poble)</t>
  </si>
  <si>
    <t>C/St.Josep de Calassanç # Pig. Maria Estrada</t>
  </si>
  <si>
    <t>C/Josep Mª Folch i Torres # Ps.Creu de Pedra</t>
  </si>
  <si>
    <t>Riera Coma Fosca # C/Comas Església</t>
  </si>
  <si>
    <t>C/Pirineu</t>
  </si>
  <si>
    <t>C/Angel Guimerà # Torrent Vallbona</t>
  </si>
  <si>
    <t>C/Riera</t>
  </si>
  <si>
    <t>Avgda. Bosquet (dins Institut)</t>
  </si>
  <si>
    <t>Avgda. Bosquet (costat C.P. Bosquet)</t>
  </si>
  <si>
    <t>C/Angel Guimera, nº 24</t>
  </si>
  <si>
    <t>C/Ferran Fabra, nº31</t>
  </si>
  <si>
    <t>Camí del Mig # C/Maria Auxiliadora</t>
  </si>
  <si>
    <t>C/Pompeu Fabra # C/Malgrat</t>
  </si>
  <si>
    <t>Riera del pare Fita, nº 93 # C/Montserrat (Caixa Laietana)</t>
  </si>
  <si>
    <t>Riera Bisbe Pol # Riera Pare Fita</t>
  </si>
  <si>
    <t xml:space="preserve">Plaça de l'Estació (Pl. del Molí de Mar # NII) </t>
  </si>
  <si>
    <t>Plaça dels Frares</t>
  </si>
  <si>
    <t>C/Escola d'Avicultura # La plana del Paraiso, nº 16</t>
  </si>
  <si>
    <t>C/d'Auteriva # Can Nadal</t>
  </si>
  <si>
    <t>C/ de les Doedes nº 64 # C/Barcelona</t>
  </si>
  <si>
    <t>Riera Pare Fita # C/Barcelona</t>
  </si>
  <si>
    <t>C/Vallmitjana -Cementiri</t>
  </si>
  <si>
    <t>Colonia Andersen (Avgda. Andersen # Rierra de Torrenbó)</t>
  </si>
  <si>
    <t>Passeig Marítim # Manuel de falla</t>
  </si>
  <si>
    <t>C/St Esteve # C/Escoles (pàrking Renfe)</t>
  </si>
  <si>
    <t>C/Santiago Rusinyol # C/Camprubi</t>
  </si>
  <si>
    <t>Avgda. Mediterranea # C/Josep Caralt</t>
  </si>
  <si>
    <t>C/Lleida (Rotonda)</t>
  </si>
  <si>
    <t>Pujada del Castell # C/Girona</t>
  </si>
  <si>
    <t>C/Carme # C/Abat Oliba (Pl.Pere III)</t>
  </si>
  <si>
    <t>C/ de la LLibertat # C/St. Elm</t>
  </si>
  <si>
    <t>C/Girona # Pl.Fèlix Cardona</t>
  </si>
  <si>
    <t>Avgda.Costa Brava # C/Canigo</t>
  </si>
  <si>
    <t>Camí del Pla # C/Eivissa</t>
  </si>
  <si>
    <t>Avgda.Costa Brava # C/Joan Esquena i Torró</t>
  </si>
  <si>
    <t xml:space="preserve"> Verge de Montserrat # Avgda. Tarragona</t>
  </si>
  <si>
    <t>C/Narcis Monturiol (carreró perpendicular)</t>
  </si>
  <si>
    <t>C/Joaquim Ruyra # C/Girona</t>
  </si>
  <si>
    <t>C/Escoles # Ramón Turro</t>
  </si>
  <si>
    <t>C/Colom (prop Hotel Luna Park)</t>
  </si>
  <si>
    <t>C/Riu Besos # C/Montseny</t>
  </si>
  <si>
    <t>C/Escultor Clarà (plaça de les mines)</t>
  </si>
  <si>
    <t>C/Folch i Torres (davant pavelló Margall)</t>
  </si>
  <si>
    <t>C/Alexander Felming (porta darrera Nazaret)</t>
  </si>
  <si>
    <t>C/Manuel de Falla # C/Salvador Espriu</t>
  </si>
  <si>
    <t>Entrada Urb Ciutat Jardi - Avgda. de Les Flors</t>
  </si>
  <si>
    <t>Barri Sant Lluís (Avgda. Ítaca # Avgda.del Mar)</t>
  </si>
  <si>
    <t>Barri Sant Lluís (Plaça Fassola # C/St.Miquel)</t>
  </si>
  <si>
    <r>
      <t>Riera de la Burgasa # C/Mas Pinell</t>
    </r>
    <r>
      <rPr>
        <u val="single"/>
        <sz val="11"/>
        <rFont val="Arial"/>
        <family val="2"/>
      </rPr>
      <t xml:space="preserve"> </t>
    </r>
    <r>
      <rPr>
        <u val="single"/>
        <sz val="10"/>
        <rFont val="Arial"/>
        <family val="2"/>
      </rPr>
      <t>(prop Pavelló)</t>
    </r>
  </si>
  <si>
    <t>Plaça Mas Tit # C/Joan XXIII</t>
  </si>
  <si>
    <t>C/Mas Pinell # Parc de les Esplanes</t>
  </si>
  <si>
    <t>C/Girona # Avgda. Pau Casals</t>
  </si>
  <si>
    <t>Via Primília # C/Barcelona</t>
  </si>
  <si>
    <t>Via Primília # Torrent Fontsanta</t>
  </si>
  <si>
    <t>Torrent Rafael Ramos # C/Penedes</t>
  </si>
  <si>
    <t>Ptge. Garrofers # Avgda. de la Caritat</t>
  </si>
  <si>
    <t>Riera de Premià # C/del Sant Crist</t>
  </si>
  <si>
    <t>Ptge.Geranis # Torrent Castells - Barri del Remei</t>
  </si>
  <si>
    <t>C/Abat Escarré # C/Xavier Vilanova - Urb Can Vila</t>
  </si>
  <si>
    <t>Avgda. Catalunya # C/Montseny</t>
  </si>
  <si>
    <t>C/Francolí #  C/Sis Pobles</t>
  </si>
  <si>
    <t>Crta Vilassar de Dalt # C/Miramar</t>
  </si>
  <si>
    <t>Pl. Mare de Déu del Remei # Torrent Castells - B. del Remei</t>
  </si>
  <si>
    <t>C/Indústria # Ctra.Premià de Dalt</t>
  </si>
  <si>
    <t>C/Enric Borràs # Avgda.Torrent Castells</t>
  </si>
  <si>
    <t>C/Abat Oliva # C/St.Lluc</t>
  </si>
  <si>
    <t>Passeig de Circumval.lació # C/St.Ferran</t>
  </si>
  <si>
    <t>C/Ramón i Cajal</t>
  </si>
  <si>
    <t>C/Elisenda de Montcada # C/Lourdes</t>
  </si>
  <si>
    <t>Gran Via # Pl.Països Catalans</t>
  </si>
  <si>
    <t>C/ de la Unió # C/Joan Prim (Pl.Països Catalans)</t>
  </si>
  <si>
    <t>Passatge Burriac # C/Elisenda de Montcada</t>
  </si>
  <si>
    <t>Camí Ral # C/Camp de Mar</t>
  </si>
  <si>
    <t xml:space="preserve">Ramón Llull # Gran Via </t>
  </si>
  <si>
    <t>C/Doctor Martí Casas, nº 30</t>
  </si>
  <si>
    <t>C/Terra Alta, nº 2</t>
  </si>
  <si>
    <t>C/Rafael de Casanovas</t>
  </si>
  <si>
    <t>C/Pau Roig # C/R. de Penyafort</t>
  </si>
  <si>
    <r>
      <t xml:space="preserve">C/Santiago Russinyol # </t>
    </r>
    <r>
      <rPr>
        <u val="single"/>
        <sz val="9"/>
        <rFont val="Arial"/>
        <family val="2"/>
      </rPr>
      <t>Plaça Dr. Ferràn</t>
    </r>
  </si>
  <si>
    <t>C/Enric Granados # B.Roca</t>
  </si>
  <si>
    <t xml:space="preserve"> Passatge Manent # Gran Via </t>
  </si>
  <si>
    <t>C/ de la Mercé, nº 68 # C/Ramon Llull</t>
  </si>
  <si>
    <t>C/de la Plaça # C/de la Cisa</t>
  </si>
  <si>
    <t>C/Cinto Verdaguer # C/Joan Prim</t>
  </si>
  <si>
    <t>C/Torrent de Santa Anna # Torrent Fontsanta</t>
  </si>
  <si>
    <t>C/Abat Oliva # C/Milà i Fontanals</t>
  </si>
  <si>
    <t xml:space="preserve">Riera de Premià # Gran Via, nº 102 </t>
  </si>
  <si>
    <t>C/Montserrat # C/Elisenda de Montcada</t>
  </si>
  <si>
    <t>Torrent Malet # Enric Borras (Mossos Esquadra)</t>
  </si>
  <si>
    <t>C/St.Cosme (darrera Rest. Can Martí)</t>
  </si>
  <si>
    <t>C/Baix Montseny</t>
  </si>
  <si>
    <t>C/Maresme (davant Rest. Baix Montseny)</t>
  </si>
  <si>
    <t>Direcció Càmping  Berneda</t>
  </si>
  <si>
    <t>C/De les escoles</t>
  </si>
  <si>
    <t>C/Francesc Macià</t>
  </si>
  <si>
    <t>C/J. Verdaguer # Sant Jaume</t>
  </si>
  <si>
    <t>C/Jaume I # NII (costat Sot del Morer)</t>
  </si>
  <si>
    <t>Poliesportiu</t>
  </si>
  <si>
    <t>C/Angel Guimera</t>
  </si>
  <si>
    <t>Placeta del Cau (C/Roger de Flor # C/St.Pau)</t>
  </si>
  <si>
    <t>C/ de la Fragata Numància # Verge de La Mercè</t>
  </si>
  <si>
    <t>C/Bels Gegat</t>
  </si>
  <si>
    <t>Entrada Residencia Riera</t>
  </si>
  <si>
    <t>N-II # C/Carrasco Formiguera</t>
  </si>
  <si>
    <t>C/Amadeo Vives # Avgda S. Russinyol</t>
  </si>
  <si>
    <t>Campo de futbol</t>
  </si>
  <si>
    <t xml:space="preserve"> C/Sot de la Coma # C/Joan Coromines</t>
  </si>
  <si>
    <t>C/Josep Mª Tarrida # Ctra. Sant Cebrià</t>
  </si>
  <si>
    <t>Pol. Inds Zona Ponent (davant Promial)</t>
  </si>
  <si>
    <t>Pol. Inds Zona Llevant (davant Millán)</t>
  </si>
  <si>
    <t>Cementerio</t>
  </si>
  <si>
    <t>Camí del Cementeri # Joan Miró</t>
  </si>
  <si>
    <t>C/Joan Maragall # C/Mercé Rodoreda</t>
  </si>
  <si>
    <t>C/ de l'Arboç,34</t>
  </si>
  <si>
    <t>C/Grèbol</t>
  </si>
  <si>
    <t>Avgda. de la Belbive</t>
  </si>
  <si>
    <t>C/Josep Brunet</t>
  </si>
  <si>
    <t>C/Costa Brava (davant bar La Terraza)</t>
  </si>
  <si>
    <t>C/ del Mediterrani # C/Costa Daurada</t>
  </si>
  <si>
    <t>C/ del Mediterrani # C/ de la Torrassa</t>
  </si>
  <si>
    <t>C/Puigmal # C/Montseny (Plça. Ajardinada)</t>
  </si>
  <si>
    <t>C/Olivers # C/ de les Palmeres</t>
  </si>
  <si>
    <t>C/ dels Avets # C/Bellresguard</t>
  </si>
  <si>
    <t>Passeig Marítim (costat Pas Sota Via)</t>
  </si>
  <si>
    <t>C/de la Pau # C/Maregassa</t>
  </si>
  <si>
    <t>Avgda. Montalnou</t>
  </si>
  <si>
    <t>C/Avets # Passeig dels Pins</t>
  </si>
  <si>
    <t>Riera del Gorg # Avgda. Toni Sors (Centre Civic)</t>
  </si>
  <si>
    <t>Susan Park (Entr. Urb) N-II</t>
  </si>
  <si>
    <t>Can Torrent, (Entr. Urb) N-II</t>
  </si>
  <si>
    <t>Plaça Corratge (costat N-II)</t>
  </si>
  <si>
    <t>Camí de la Riera # Ctra Vella</t>
  </si>
  <si>
    <t>Champion # NII</t>
  </si>
  <si>
    <t>Pg.Marítim # Hotel Tahití</t>
  </si>
  <si>
    <t>Rambla Montnegre # C/Can Font</t>
  </si>
  <si>
    <t>C/Salvador Espriu (davant Pabelló)</t>
  </si>
  <si>
    <t xml:space="preserve">Psg de la Riera # C/Mestral </t>
  </si>
  <si>
    <t>Passeig de la Riera # Camí de Can Pi</t>
  </si>
  <si>
    <t>Avgda Pau Casals # Pg d'en Llull</t>
  </si>
  <si>
    <t>Camí Plà de la Torreta # N-II</t>
  </si>
  <si>
    <t>Traves Sant Pere # N-II (Estació Renfe)</t>
  </si>
  <si>
    <t>Baixada Torre Gran # Avgda. Sant Andreu</t>
  </si>
  <si>
    <t>Avgda. Rocaferrera # Pg Garrofers</t>
  </si>
  <si>
    <t>C/ del Port ( Barri Balís)</t>
  </si>
  <si>
    <t>Avgda. Sant Andreu (Rest. Castell de Mar)</t>
  </si>
  <si>
    <t>Cami del Golf # Avgda. del Puntó</t>
  </si>
  <si>
    <t>C/Mestral # C/Garbí)</t>
  </si>
  <si>
    <t>Avgda. Sant Andreu (les lloses)</t>
  </si>
  <si>
    <t>Avgda. Rocaferrera # Pg. de la Plana</t>
  </si>
  <si>
    <t>C/Camelia (sota l'autopista)</t>
  </si>
  <si>
    <t>Camí a Alella # C/Aqueducte</t>
  </si>
  <si>
    <t>C/La Vinya # C/Migjorn</t>
  </si>
  <si>
    <t>C/Joan XXIII # C/Pi de la India</t>
  </si>
  <si>
    <t>C/Puigdoriol, 87</t>
  </si>
  <si>
    <t>C/Migjorn # C/Josep Puigoriol</t>
  </si>
  <si>
    <t>Torrent de les Monges # Francesc d'Assís</t>
  </si>
  <si>
    <t>Psst. de la Riera # C/Can Bassols</t>
  </si>
  <si>
    <t>C/Jaques Costeau # Torrent de Sant Berger</t>
  </si>
  <si>
    <t>Passeig el Castanyer # C/Cadí</t>
  </si>
  <si>
    <t>Plaça St.Martí</t>
  </si>
  <si>
    <t>C/Pep Ventura # C/Tenor Viñas</t>
  </si>
  <si>
    <t>Camí a Alella, 76</t>
  </si>
  <si>
    <t>Riera # Torrent del Molí</t>
  </si>
  <si>
    <t>C/Serrat de Mas, nº 16</t>
  </si>
  <si>
    <t>C/Alexander Fleming # C/Juan Ramon</t>
  </si>
  <si>
    <t>C/Escultor Clarà # Plaça de les Mines</t>
  </si>
  <si>
    <t>-----------------------------</t>
  </si>
  <si>
    <t>C/Doedes (Restaurant Cubana)</t>
  </si>
  <si>
    <t>Pàrking Nacional (prop pont)</t>
  </si>
  <si>
    <t>Baixador Ocata</t>
  </si>
  <si>
    <t>Plaça de la Vila (costat Ajuntament)</t>
  </si>
  <si>
    <t>Vil-la Minerva (prop autopista)</t>
  </si>
  <si>
    <t>Camí de la Esglesia antiga # Cementeri</t>
  </si>
  <si>
    <t>Avgda. de la Cornisa # Can Bacardi</t>
  </si>
  <si>
    <t>C/Esglesia, nº 24</t>
  </si>
  <si>
    <t>C/Alenxandre Verges</t>
  </si>
  <si>
    <t>C/Minerva, nº 18</t>
  </si>
  <si>
    <t>Avgda. Can Sanç (pàrking estació)</t>
  </si>
  <si>
    <t>Camí de Balis  # N II</t>
  </si>
  <si>
    <t>Avgda. Can Sans, nº 115</t>
  </si>
  <si>
    <t>Bon Pastor # C/Joan Margall</t>
  </si>
  <si>
    <t>Plaça Ancora</t>
  </si>
  <si>
    <t>Camí del Sot, s/n (Tennis Park)</t>
  </si>
  <si>
    <t>Passeig de la Gleva (Institut)</t>
  </si>
  <si>
    <t>Camí de la Masia # Camí de Balís</t>
  </si>
  <si>
    <t>Avgda. Badalona # C/ dels Cedres</t>
  </si>
  <si>
    <t>C/Maresme # C/Africa</t>
  </si>
  <si>
    <t>C/Ferrer i Guàrdia, 14</t>
  </si>
  <si>
    <t>C/Mediterrània # C/ de les Mimoses (Rest. Can Sors)</t>
  </si>
  <si>
    <t>Plaçeta C/Figuerals (La Serreta)</t>
  </si>
  <si>
    <t>Avgda dels Rosers # C/Font</t>
  </si>
  <si>
    <t>C.P. Ferran Fabra (Avgda. Ferran Fabra,1)</t>
  </si>
  <si>
    <t>Urb. Mas Coll - C/de la Selva (placeta)</t>
  </si>
  <si>
    <t>C/Africa # C/Maresme</t>
  </si>
  <si>
    <t>C/ d'Avall, 8</t>
  </si>
  <si>
    <t>Riera Pare Fita, 61 # C/Sta.Clara</t>
  </si>
  <si>
    <t>Rieral de Sa Clavella # C/Anna Mª Ravell</t>
  </si>
  <si>
    <t>C/Doedes, 55 # Pl.de la Mare Montalt</t>
  </si>
  <si>
    <t>C/Doedes, 74 # Passeig de Ronda</t>
  </si>
  <si>
    <t>Pare Fita, 81 (Grup Lourdes) # C/Arxipreste Rigau</t>
  </si>
  <si>
    <t>C/Lleida # C/La Soleia (Urb. La Soleia)</t>
  </si>
  <si>
    <t>Passeig Creu de Pedra, 41</t>
  </si>
  <si>
    <t>Coma Clara (Urb Can Magarola)</t>
  </si>
  <si>
    <t>Inici C/Dr Homs</t>
  </si>
  <si>
    <t>Pl.Onze de Setembre (Platja costat Port)</t>
  </si>
  <si>
    <t>C/de l'Olivar # C/Plana del Paraiso</t>
  </si>
  <si>
    <t>Esculptor Pau Costa # Arquitecte Gaudí (Plça. de les Olles)</t>
  </si>
  <si>
    <t>Urb. Les Roses (C/Joan Monjo i Pons)</t>
  </si>
  <si>
    <t>Riera de Caldetes (davant Tennis)</t>
  </si>
  <si>
    <t>C/Sta. Clara (dins asil d'avis Can Torrent)</t>
  </si>
  <si>
    <t>Carretera Torrentbó 1 (Passeig Atmellers)</t>
  </si>
  <si>
    <t>Camí Ral # Baixada de l'Estació</t>
  </si>
  <si>
    <t>Ctra. de St. Vicenç # N-II</t>
  </si>
  <si>
    <t>C/Fornaca</t>
  </si>
  <si>
    <t>Riera de Caldetes,48 # Pàrking</t>
  </si>
  <si>
    <t>Riera de Caldetes # C/Verge  de la Mercè</t>
  </si>
  <si>
    <t>C/Santa Teresa # C/Sant Vicenç</t>
  </si>
  <si>
    <t>C/Major # Ctra. de St. Vicenç</t>
  </si>
  <si>
    <t>Crtra. B-510 (Entrada Poble Parada Bus)</t>
  </si>
  <si>
    <t>C/Mossen Jacint Verdaguer, nº 10</t>
  </si>
  <si>
    <t>C/Salvador Dalí, nº 4</t>
  </si>
  <si>
    <t>Canyamars C/ Major, nº 4</t>
  </si>
  <si>
    <t>Canyamars C/ Major, nº 39</t>
  </si>
  <si>
    <t>Urb. Can Massuet (Avgda.Can Massuet # C/Tarragona)</t>
  </si>
  <si>
    <t>Urb.Can Massuet (Avda.Corredor # C/Llinars)</t>
  </si>
  <si>
    <t>Urb.Can Massuet (C/Can Domingo)</t>
  </si>
  <si>
    <t>Barri  Viader C/ St. Genis # C/de St.Roc</t>
  </si>
  <si>
    <t>Avgda. Païssos Catalans # Avgda. Barcelona</t>
  </si>
  <si>
    <t>Passeig Marítim # Avgda. Països Catalans</t>
  </si>
  <si>
    <t>Barri Palomers (C/Isaac Albeniz # Avgda.Costa Brava)</t>
  </si>
  <si>
    <t>Avga.Verge de Montserrat # C/Joan Maragall</t>
  </si>
  <si>
    <t>C/Florencia # C/Cadí</t>
  </si>
  <si>
    <t>Avgda. Costa Brava # C/Can Feliciano (Hospital)</t>
  </si>
  <si>
    <t>Avgda. Costa Brava (davant carreró sortida cases)</t>
  </si>
  <si>
    <t>Crta. de la Roca</t>
  </si>
  <si>
    <t>Camí de St. Bartomeu</t>
  </si>
  <si>
    <t>Rbla. D'Orrius (prop C.E.P. Francesc Macià)</t>
  </si>
  <si>
    <t>C/Cementiri # C/ El Mirador</t>
  </si>
  <si>
    <t>Urb. Mas Reixac (C/ del Ginestar)</t>
  </si>
  <si>
    <t>Escola Les Ferreries (C/J. Rubí # Rbla de les Ferreries)</t>
  </si>
  <si>
    <r>
      <t>Càmping Club St. Genis</t>
    </r>
    <r>
      <rPr>
        <u val="single"/>
        <sz val="10"/>
        <rFont val="Helv"/>
        <family val="0"/>
      </rPr>
      <t xml:space="preserve"> (ENTRADA)</t>
    </r>
  </si>
  <si>
    <r>
      <t>Càmping Caravaning St. Genís</t>
    </r>
    <r>
      <rPr>
        <u val="single"/>
        <sz val="10"/>
        <rFont val="Arial"/>
        <family val="2"/>
      </rPr>
      <t xml:space="preserve"> (INTERIOR)</t>
    </r>
  </si>
  <si>
    <t>Avgda. Mediterrani # C/Empordà</t>
  </si>
  <si>
    <t>Carretera de Premià # C/Joan Maragall</t>
  </si>
  <si>
    <t>C/ de St. Cristofor # Plaça Nova</t>
  </si>
  <si>
    <t>Gran Via, 70 # Crta. de Premià de Dalt</t>
  </si>
  <si>
    <t>Camí del Mig, nº 35-37 (Pavelló)</t>
  </si>
  <si>
    <t>C/ dels Pescadors # Fcesc. Mas Abril</t>
  </si>
  <si>
    <t>C.P. La Lió (C/Romà Piera)</t>
  </si>
  <si>
    <t>C/ de la Font # Plaça de l'Esglesia</t>
  </si>
  <si>
    <t>Avgda. Maresme (davant el Golf)</t>
  </si>
  <si>
    <t>Urb. Vistamar - Camí Mirador de Grimola</t>
  </si>
  <si>
    <r>
      <t xml:space="preserve">Urb. Castella d'Indies Av.Maresme </t>
    </r>
    <r>
      <rPr>
        <u val="single"/>
        <sz val="8"/>
        <rFont val="Arial"/>
        <family val="2"/>
      </rPr>
      <t>(Prop Rest.Los Arcos)</t>
    </r>
  </si>
  <si>
    <t>Urb Castella d'Indies (C/ Puigmal)</t>
  </si>
  <si>
    <t>Urb.Castella d'Indies (C/Puigmal # C/Cadí)</t>
  </si>
  <si>
    <t>Urb.Vistamar -Sot de les Ginesteres# Camí Canet</t>
  </si>
  <si>
    <t>Barri Can Solé (C/Dr Barri # C/Aranyó)</t>
  </si>
  <si>
    <t>C/de les escoles</t>
  </si>
  <si>
    <t>C/Generalitat # C/Sta. Victoria</t>
  </si>
  <si>
    <t>C/Dr Barri,  25</t>
  </si>
  <si>
    <t>C/Onze de Setembre #  Sot de la Coma</t>
  </si>
  <si>
    <t>C/Jordi Carrasco (costat tennis)</t>
  </si>
  <si>
    <t>Crta. de Sants Vicens</t>
  </si>
  <si>
    <t>C/ del Bou # C/La Vall</t>
  </si>
  <si>
    <t>Riera,112 # C/Pere Noguera</t>
  </si>
  <si>
    <t>Passeig Sant Joan</t>
  </si>
  <si>
    <t>C/Verge de la Mercè</t>
  </si>
  <si>
    <t>Pstge. J.Matas #C.P. Masriera (parc dels geganters)</t>
  </si>
  <si>
    <t>C/Fornaca # C/Castell</t>
  </si>
  <si>
    <t>C/Mas Pinell # C/ Costa Brava</t>
  </si>
  <si>
    <t>Camí Roig i Gelpí # Pau Casals (camp de futbol)</t>
  </si>
  <si>
    <t>Psge de les monges (prop Magatzem Municipal)</t>
  </si>
  <si>
    <t>Camí de la Masia # C/de L'Olivera</t>
  </si>
  <si>
    <t>C/Mediterrani</t>
  </si>
  <si>
    <t>---------------</t>
  </si>
  <si>
    <t>C/Pla de la Sorra (camp de futbol)</t>
  </si>
  <si>
    <t>Avgda. Del Mar # Sant Joan (Barri de St. Lluís)</t>
  </si>
  <si>
    <t>C/Pla de les Frares</t>
  </si>
  <si>
    <t>IGLU</t>
  </si>
  <si>
    <t>IGLÚ</t>
  </si>
  <si>
    <t>setembre 2006</t>
  </si>
  <si>
    <t>C/Salvador Genís # C/Pintor Fortuny</t>
  </si>
  <si>
    <t>Rambla Catalunya # Passeig Marítim</t>
  </si>
  <si>
    <t>Passeig Diputació # C/Pirineus</t>
  </si>
  <si>
    <t>Plaça Reis Católics # C/La Guardia</t>
  </si>
  <si>
    <t>C/Illes Canaries (lateral N-II)</t>
  </si>
  <si>
    <t>Avgda. Generalitat # Passeig Marítim</t>
  </si>
  <si>
    <t>Can Carreras (entrada urbanització)</t>
  </si>
  <si>
    <t>Can Carreras (Local Social)</t>
  </si>
  <si>
    <t>C/Lluis Companys</t>
  </si>
  <si>
    <t>La Ratlla</t>
  </si>
  <si>
    <t>Avgda. Mediterranea, nº 40</t>
  </si>
  <si>
    <t>C/Roger de Flor # C/Manuel de Falla</t>
  </si>
  <si>
    <t>C/Indústria # C/Caporal Fradera (xamfrà davant nº 73)</t>
  </si>
  <si>
    <t>C/Bernat Estornell # C/p'onenet (cantonada Parc Castell)</t>
  </si>
  <si>
    <t>Camí del Pla # C/Josep Ragull i Vilaró</t>
  </si>
  <si>
    <t>Passeig Marítim # C/Ramon Llull</t>
  </si>
  <si>
    <t>Passeig Marítim, nº 90</t>
  </si>
  <si>
    <t>Païssos Catalans # Mª aurèlia Capmany (davant Tragaloko)</t>
  </si>
  <si>
    <t>Sant Genis (rotonda superior)</t>
  </si>
  <si>
    <t>C/Pompeu Fabra # C/Paula Delpuig (cantonada xamfrà nº 23)</t>
  </si>
  <si>
    <t>Palomeres Nord (Camí Palomeres - solar costat nº 1)</t>
  </si>
  <si>
    <t>Zona Esportiva</t>
  </si>
  <si>
    <t>Urb. Castellar d'Indies (C/Gregal)</t>
  </si>
  <si>
    <t>Avgda. Gaudí (casc urbá)</t>
  </si>
  <si>
    <t>Urb. Can Palau (C/F i G)</t>
  </si>
  <si>
    <t>Escoles</t>
  </si>
  <si>
    <t>Zona Pins</t>
  </si>
  <si>
    <t>Canyamars C/ Major, nº 40</t>
  </si>
  <si>
    <t>Avgda. Antoni Gaudí # C/Josep Mª Sagarra (Alella Park)</t>
  </si>
  <si>
    <t>Avgda. Mil.lenari # C/Perdius (Can Comulada - Coma Fosca)</t>
  </si>
  <si>
    <t>C/La Selva # C/Berguedà (Mas Coll)</t>
  </si>
  <si>
    <t>Torrent Vallbona # Passeig Marià Estrada (Vallbona - Garrofers)</t>
  </si>
  <si>
    <t>C/Buenos Aires # C/París (L'Eixample)</t>
  </si>
  <si>
    <t>C/Santa Gemma (C/Espígol # Rambla de la Fontcalda)</t>
  </si>
  <si>
    <t>C/Onofre # C/Teià (Nova Alella)</t>
  </si>
  <si>
    <t>C/La Vinya # C/Catalunya (Alella de Mar)</t>
  </si>
  <si>
    <t>C/Llaüt # C/Xabec</t>
  </si>
  <si>
    <t>C/Montagut</t>
  </si>
  <si>
    <t>C/Joan Maragall, nº 16 (República Argentina # C/Paraguai)</t>
  </si>
  <si>
    <t>C/Berguedà (parada bus)</t>
  </si>
  <si>
    <t>C/Buenos Aires # C/Joan XXIII)</t>
  </si>
  <si>
    <t>C/Lluís Millet # Rector Pineda</t>
  </si>
  <si>
    <t>C/Joan Llampallas # C/Cristófol Colom</t>
  </si>
  <si>
    <t>Can Jornada (davant 40-42)</t>
  </si>
  <si>
    <t>C/Francesc Macià (en front CEIP Ferran i Guardia)</t>
  </si>
  <si>
    <t>C/Sant Felip (en front 137-141)</t>
  </si>
  <si>
    <t>C/Mestres Vila (en front 37-39)</t>
  </si>
  <si>
    <t>Avgda. Roca de la Nao</t>
  </si>
  <si>
    <t>Passeig dels Cedres # C/Alzina (Urb. Ametllareda)</t>
  </si>
  <si>
    <t>Paseo Europa</t>
  </si>
  <si>
    <t>C/Terol (cantonada)</t>
  </si>
  <si>
    <t>Setembre 2006</t>
  </si>
</sst>
</file>

<file path=xl/styles.xml><?xml version="1.0" encoding="utf-8"?>
<styleSheet xmlns="http://schemas.openxmlformats.org/spreadsheetml/2006/main">
  <numFmts count="4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General_)"/>
    <numFmt numFmtId="191" formatCode="\c\o\n\t"/>
    <numFmt numFmtId="192" formatCode="0.0"/>
    <numFmt numFmtId="193" formatCode="0.00_)"/>
    <numFmt numFmtId="194" formatCode="0.000_)"/>
    <numFmt numFmtId="195" formatCode="0.0000_)"/>
    <numFmt numFmtId="196" formatCode="d/m"/>
    <numFmt numFmtId="197" formatCode="_-* #,##0.00\ [$€]_-;\-* #,##0.00\ [$€]_-;_-* &quot;-&quot;??\ [$€]_-;_-@_-"/>
    <numFmt numFmtId="198" formatCode="0;[Red]0"/>
    <numFmt numFmtId="199" formatCode="#,##0\ &quot;pta&quot;"/>
  </numFmts>
  <fonts count="47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29"/>
      <name val="Arial"/>
      <family val="2"/>
    </font>
    <font>
      <i/>
      <sz val="10"/>
      <color indexed="29"/>
      <name val="Arial"/>
      <family val="2"/>
    </font>
    <font>
      <sz val="12"/>
      <color indexed="24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2"/>
      <color indexed="32"/>
      <name val="Arial"/>
      <family val="2"/>
    </font>
    <font>
      <sz val="12"/>
      <color indexed="32"/>
      <name val="Helv"/>
      <family val="0"/>
    </font>
    <font>
      <b/>
      <sz val="12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sz val="48"/>
      <color indexed="9"/>
      <name val="Arial"/>
      <family val="2"/>
    </font>
    <font>
      <sz val="7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u val="single"/>
      <sz val="9"/>
      <name val="Arial"/>
      <family val="2"/>
    </font>
    <font>
      <b/>
      <sz val="20"/>
      <color indexed="9"/>
      <name val="Arial"/>
      <family val="2"/>
    </font>
    <font>
      <sz val="7"/>
      <name val="Helv"/>
      <family val="0"/>
    </font>
    <font>
      <sz val="14"/>
      <color indexed="12"/>
      <name val="Arial"/>
      <family val="2"/>
    </font>
    <font>
      <u val="single"/>
      <sz val="10"/>
      <name val="Helv"/>
      <family val="0"/>
    </font>
    <font>
      <i/>
      <sz val="10"/>
      <color indexed="10"/>
      <name val="Arial"/>
      <family val="2"/>
    </font>
    <font>
      <sz val="12"/>
      <color indexed="10"/>
      <name val="Helv"/>
      <family val="0"/>
    </font>
    <font>
      <sz val="9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u val="single"/>
      <sz val="6"/>
      <color indexed="12"/>
      <name val="Arial"/>
      <family val="2"/>
    </font>
    <font>
      <sz val="12"/>
      <name val="Recollida"/>
      <family val="0"/>
    </font>
    <font>
      <sz val="12"/>
      <name val="Agency FB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sz val="7"/>
      <color indexed="12"/>
      <name val="Arial"/>
      <family val="2"/>
    </font>
    <font>
      <i/>
      <sz val="7"/>
      <color indexed="12"/>
      <name val="Arial"/>
      <family val="2"/>
    </font>
    <font>
      <sz val="7"/>
      <color indexed="12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7" fontId="25" fillId="0" borderId="0" applyFont="0" applyFill="0" applyBorder="0" applyAlignment="0" applyProtection="0"/>
    <xf numFmtId="0" fontId="25" fillId="0" borderId="0">
      <alignment/>
      <protection/>
    </xf>
    <xf numFmtId="190" fontId="0" fillId="0" borderId="0">
      <alignment/>
      <protection/>
    </xf>
    <xf numFmtId="189" fontId="0" fillId="0" borderId="1">
      <alignment horizontal="center" vertical="center"/>
      <protection/>
    </xf>
  </cellStyleXfs>
  <cellXfs count="201">
    <xf numFmtId="190" fontId="0" fillId="0" borderId="0" xfId="0" applyAlignment="1">
      <alignment/>
    </xf>
    <xf numFmtId="190" fontId="0" fillId="0" borderId="0" xfId="0" applyFont="1" applyAlignment="1">
      <alignment/>
    </xf>
    <xf numFmtId="190" fontId="4" fillId="0" borderId="2" xfId="0" applyFont="1" applyBorder="1" applyAlignment="1">
      <alignment horizontal="left"/>
    </xf>
    <xf numFmtId="190" fontId="0" fillId="0" borderId="2" xfId="0" applyFont="1" applyBorder="1" applyAlignment="1">
      <alignment/>
    </xf>
    <xf numFmtId="190" fontId="0" fillId="0" borderId="3" xfId="0" applyFont="1" applyBorder="1" applyAlignment="1">
      <alignment/>
    </xf>
    <xf numFmtId="190" fontId="2" fillId="0" borderId="0" xfId="0" applyFont="1" applyAlignment="1">
      <alignment/>
    </xf>
    <xf numFmtId="189" fontId="0" fillId="0" borderId="0" xfId="0" applyNumberFormat="1" applyFont="1" applyAlignment="1" applyProtection="1">
      <alignment/>
      <protection/>
    </xf>
    <xf numFmtId="190" fontId="2" fillId="0" borderId="2" xfId="0" applyFont="1" applyBorder="1" applyAlignment="1">
      <alignment horizontal="right"/>
    </xf>
    <xf numFmtId="190" fontId="2" fillId="0" borderId="0" xfId="0" applyFont="1" applyAlignment="1">
      <alignment horizontal="left"/>
    </xf>
    <xf numFmtId="189" fontId="0" fillId="0" borderId="0" xfId="0" applyNumberFormat="1" applyFont="1" applyBorder="1" applyAlignment="1" applyProtection="1">
      <alignment/>
      <protection/>
    </xf>
    <xf numFmtId="190" fontId="0" fillId="0" borderId="0" xfId="0" applyFont="1" applyBorder="1" applyAlignment="1">
      <alignment/>
    </xf>
    <xf numFmtId="190" fontId="8" fillId="0" borderId="0" xfId="0" applyFont="1" applyAlignment="1" quotePrefix="1">
      <alignment horizontal="left"/>
    </xf>
    <xf numFmtId="190" fontId="9" fillId="0" borderId="0" xfId="0" applyFont="1" applyAlignment="1">
      <alignment horizontal="right"/>
    </xf>
    <xf numFmtId="190" fontId="9" fillId="0" borderId="0" xfId="0" applyFont="1" applyAlignment="1">
      <alignment/>
    </xf>
    <xf numFmtId="190" fontId="10" fillId="0" borderId="0" xfId="0" applyFont="1" applyAlignment="1">
      <alignment/>
    </xf>
    <xf numFmtId="189" fontId="0" fillId="0" borderId="4" xfId="0" applyNumberFormat="1" applyFont="1" applyBorder="1" applyAlignment="1" applyProtection="1">
      <alignment/>
      <protection/>
    </xf>
    <xf numFmtId="190" fontId="0" fillId="0" borderId="0" xfId="0" applyBorder="1" applyAlignment="1">
      <alignment/>
    </xf>
    <xf numFmtId="190" fontId="7" fillId="0" borderId="0" xfId="0" applyFont="1" applyBorder="1" applyAlignment="1">
      <alignment horizontal="right"/>
    </xf>
    <xf numFmtId="190" fontId="0" fillId="0" borderId="4" xfId="0" applyFont="1" applyBorder="1" applyAlignment="1">
      <alignment/>
    </xf>
    <xf numFmtId="190" fontId="2" fillId="0" borderId="4" xfId="0" applyFont="1" applyBorder="1" applyAlignment="1">
      <alignment horizontal="right"/>
    </xf>
    <xf numFmtId="190" fontId="12" fillId="0" borderId="0" xfId="0" applyFont="1" applyAlignment="1">
      <alignment/>
    </xf>
    <xf numFmtId="190" fontId="13" fillId="0" borderId="0" xfId="0" applyFont="1" applyAlignment="1">
      <alignment/>
    </xf>
    <xf numFmtId="190" fontId="13" fillId="0" borderId="0" xfId="0" applyFont="1" applyBorder="1" applyAlignment="1">
      <alignment/>
    </xf>
    <xf numFmtId="189" fontId="12" fillId="0" borderId="0" xfId="0" applyNumberFormat="1" applyFont="1" applyBorder="1" applyAlignment="1" applyProtection="1">
      <alignment/>
      <protection/>
    </xf>
    <xf numFmtId="190" fontId="18" fillId="0" borderId="0" xfId="0" applyFont="1" applyAlignment="1">
      <alignment/>
    </xf>
    <xf numFmtId="190" fontId="16" fillId="0" borderId="0" xfId="0" applyFont="1" applyBorder="1" applyAlignment="1">
      <alignment/>
    </xf>
    <xf numFmtId="190" fontId="15" fillId="0" borderId="0" xfId="0" applyFont="1" applyBorder="1" applyAlignment="1">
      <alignment/>
    </xf>
    <xf numFmtId="188" fontId="15" fillId="0" borderId="0" xfId="0" applyNumberFormat="1" applyFont="1" applyBorder="1" applyAlignment="1" applyProtection="1">
      <alignment/>
      <protection/>
    </xf>
    <xf numFmtId="190" fontId="18" fillId="0" borderId="0" xfId="0" applyFont="1" applyBorder="1" applyAlignment="1">
      <alignment/>
    </xf>
    <xf numFmtId="190" fontId="19" fillId="0" borderId="0" xfId="0" applyFont="1" applyBorder="1" applyAlignment="1">
      <alignment/>
    </xf>
    <xf numFmtId="189" fontId="18" fillId="0" borderId="0" xfId="0" applyNumberFormat="1" applyFont="1" applyBorder="1" applyAlignment="1">
      <alignment/>
    </xf>
    <xf numFmtId="190" fontId="14" fillId="0" borderId="0" xfId="0" applyFont="1" applyBorder="1" applyAlignment="1">
      <alignment/>
    </xf>
    <xf numFmtId="188" fontId="24" fillId="0" borderId="5" xfId="0" applyNumberFormat="1" applyFont="1" applyBorder="1" applyAlignment="1" applyProtection="1">
      <alignment/>
      <protection/>
    </xf>
    <xf numFmtId="190" fontId="0" fillId="0" borderId="0" xfId="0" applyAlignment="1" quotePrefix="1">
      <alignment/>
    </xf>
    <xf numFmtId="190" fontId="27" fillId="0" borderId="0" xfId="0" applyFont="1" applyAlignment="1">
      <alignment horizontal="center"/>
    </xf>
    <xf numFmtId="190" fontId="0" fillId="0" borderId="0" xfId="0" applyFill="1" applyAlignment="1">
      <alignment/>
    </xf>
    <xf numFmtId="190" fontId="0" fillId="0" borderId="0" xfId="0" applyFill="1" applyBorder="1" applyAlignment="1">
      <alignment/>
    </xf>
    <xf numFmtId="190" fontId="12" fillId="0" borderId="4" xfId="0" applyFont="1" applyBorder="1" applyAlignment="1">
      <alignment/>
    </xf>
    <xf numFmtId="190" fontId="28" fillId="0" borderId="0" xfId="0" applyFont="1" applyBorder="1" applyAlignment="1">
      <alignment horizontal="right"/>
    </xf>
    <xf numFmtId="190" fontId="21" fillId="0" borderId="0" xfId="0" applyFont="1" applyBorder="1" applyAlignment="1">
      <alignment horizontal="right"/>
    </xf>
    <xf numFmtId="190" fontId="23" fillId="2" borderId="6" xfId="0" applyFont="1" applyFill="1" applyBorder="1" applyAlignment="1" quotePrefix="1">
      <alignment horizontal="left"/>
    </xf>
    <xf numFmtId="190" fontId="0" fillId="2" borderId="7" xfId="0" applyFont="1" applyFill="1" applyBorder="1" applyAlignment="1">
      <alignment/>
    </xf>
    <xf numFmtId="190" fontId="11" fillId="2" borderId="4" xfId="0" applyFont="1" applyFill="1" applyBorder="1" applyAlignment="1">
      <alignment/>
    </xf>
    <xf numFmtId="190" fontId="11" fillId="2" borderId="2" xfId="0" applyFont="1" applyFill="1" applyBorder="1" applyAlignment="1">
      <alignment/>
    </xf>
    <xf numFmtId="190" fontId="24" fillId="0" borderId="0" xfId="0" applyFont="1" applyAlignment="1">
      <alignment/>
    </xf>
    <xf numFmtId="190" fontId="24" fillId="0" borderId="3" xfId="0" applyFont="1" applyBorder="1" applyAlignment="1">
      <alignment/>
    </xf>
    <xf numFmtId="190" fontId="24" fillId="0" borderId="0" xfId="0" applyFont="1" applyBorder="1" applyAlignment="1">
      <alignment/>
    </xf>
    <xf numFmtId="190" fontId="31" fillId="0" borderId="0" xfId="0" applyFont="1" applyAlignment="1">
      <alignment/>
    </xf>
    <xf numFmtId="190" fontId="0" fillId="0" borderId="0" xfId="0" applyFont="1" applyBorder="1" applyAlignment="1" quotePrefix="1">
      <alignment/>
    </xf>
    <xf numFmtId="190" fontId="0" fillId="0" borderId="1" xfId="0" applyBorder="1" applyAlignment="1">
      <alignment/>
    </xf>
    <xf numFmtId="190" fontId="32" fillId="0" borderId="8" xfId="0" applyFont="1" applyFill="1" applyBorder="1" applyAlignment="1">
      <alignment horizontal="left"/>
    </xf>
    <xf numFmtId="190" fontId="0" fillId="0" borderId="1" xfId="0" applyBorder="1" applyAlignment="1">
      <alignment horizontal="center"/>
    </xf>
    <xf numFmtId="190" fontId="0" fillId="0" borderId="0" xfId="0" applyFont="1" applyAlignment="1" quotePrefix="1">
      <alignment/>
    </xf>
    <xf numFmtId="190" fontId="20" fillId="0" borderId="0" xfId="0" applyFont="1" applyAlignment="1">
      <alignment/>
    </xf>
    <xf numFmtId="190" fontId="28" fillId="0" borderId="0" xfId="0" applyFont="1" applyFill="1" applyBorder="1" applyAlignment="1">
      <alignment horizontal="right"/>
    </xf>
    <xf numFmtId="190" fontId="11" fillId="2" borderId="0" xfId="0" applyFont="1" applyFill="1" applyBorder="1" applyAlignment="1">
      <alignment/>
    </xf>
    <xf numFmtId="190" fontId="12" fillId="2" borderId="7" xfId="0" applyFont="1" applyFill="1" applyBorder="1" applyAlignment="1">
      <alignment horizontal="left"/>
    </xf>
    <xf numFmtId="190" fontId="12" fillId="0" borderId="0" xfId="0" applyFont="1" applyAlignment="1">
      <alignment horizontal="left"/>
    </xf>
    <xf numFmtId="190" fontId="12" fillId="0" borderId="2" xfId="0" applyFont="1" applyBorder="1" applyAlignment="1">
      <alignment/>
    </xf>
    <xf numFmtId="190" fontId="12" fillId="0" borderId="3" xfId="0" applyFont="1" applyBorder="1" applyAlignment="1">
      <alignment/>
    </xf>
    <xf numFmtId="190" fontId="35" fillId="0" borderId="0" xfId="0" applyFont="1" applyAlignment="1">
      <alignment/>
    </xf>
    <xf numFmtId="190" fontId="12" fillId="0" borderId="0" xfId="0" applyFont="1" applyBorder="1" applyAlignment="1">
      <alignment/>
    </xf>
    <xf numFmtId="190" fontId="23" fillId="2" borderId="7" xfId="0" applyFont="1" applyFill="1" applyBorder="1" applyAlignment="1" quotePrefix="1">
      <alignment horizontal="left"/>
    </xf>
    <xf numFmtId="190" fontId="2" fillId="0" borderId="0" xfId="0" applyFont="1" applyBorder="1" applyAlignment="1">
      <alignment horizontal="right"/>
    </xf>
    <xf numFmtId="190" fontId="32" fillId="0" borderId="0" xfId="0" applyFont="1" applyFill="1" applyBorder="1" applyAlignment="1">
      <alignment horizontal="left"/>
    </xf>
    <xf numFmtId="190" fontId="0" fillId="0" borderId="0" xfId="0" applyFont="1" applyAlignment="1">
      <alignment/>
    </xf>
    <xf numFmtId="190" fontId="0" fillId="0" borderId="3" xfId="0" applyFont="1" applyBorder="1" applyAlignment="1">
      <alignment/>
    </xf>
    <xf numFmtId="190" fontId="26" fillId="0" borderId="0" xfId="0" applyFont="1" applyBorder="1" applyAlignment="1">
      <alignment horizontal="right"/>
    </xf>
    <xf numFmtId="190" fontId="26" fillId="0" borderId="0" xfId="0" applyFont="1" applyAlignment="1">
      <alignment horizontal="right"/>
    </xf>
    <xf numFmtId="190" fontId="25" fillId="0" borderId="0" xfId="0" applyFont="1" applyBorder="1" applyAlignment="1">
      <alignment horizontal="right"/>
    </xf>
    <xf numFmtId="190" fontId="0" fillId="0" borderId="0" xfId="0" applyFont="1" applyBorder="1" applyAlignment="1">
      <alignment horizontal="right"/>
    </xf>
    <xf numFmtId="190" fontId="0" fillId="0" borderId="0" xfId="0" applyFont="1" applyBorder="1" applyAlignment="1">
      <alignment horizontal="right"/>
    </xf>
    <xf numFmtId="190" fontId="0" fillId="0" borderId="0" xfId="0" applyFont="1" applyAlignment="1">
      <alignment/>
    </xf>
    <xf numFmtId="190" fontId="0" fillId="0" borderId="4" xfId="0" applyFont="1" applyBorder="1" applyAlignment="1">
      <alignment/>
    </xf>
    <xf numFmtId="190" fontId="0" fillId="0" borderId="0" xfId="0" applyFont="1" applyFill="1" applyBorder="1" applyAlignment="1">
      <alignment horizontal="right"/>
    </xf>
    <xf numFmtId="190" fontId="0" fillId="0" borderId="4" xfId="0" applyFont="1" applyBorder="1" applyAlignment="1">
      <alignment/>
    </xf>
    <xf numFmtId="190" fontId="0" fillId="0" borderId="0" xfId="0" applyFont="1" applyAlignment="1">
      <alignment horizontal="right"/>
    </xf>
    <xf numFmtId="190" fontId="0" fillId="0" borderId="0" xfId="0" applyFont="1" applyBorder="1" applyAlignment="1">
      <alignment/>
    </xf>
    <xf numFmtId="190" fontId="35" fillId="0" borderId="0" xfId="0" applyFont="1" applyBorder="1" applyAlignment="1">
      <alignment/>
    </xf>
    <xf numFmtId="190" fontId="34" fillId="0" borderId="0" xfId="0" applyFont="1" applyBorder="1" applyAlignment="1">
      <alignment/>
    </xf>
    <xf numFmtId="190" fontId="31" fillId="0" borderId="0" xfId="0" applyFont="1" applyBorder="1" applyAlignment="1">
      <alignment/>
    </xf>
    <xf numFmtId="190" fontId="0" fillId="0" borderId="0" xfId="0" applyBorder="1" applyAlignment="1" quotePrefix="1">
      <alignment/>
    </xf>
    <xf numFmtId="190" fontId="12" fillId="0" borderId="0" xfId="0" applyFont="1" applyFill="1" applyAlignment="1">
      <alignment/>
    </xf>
    <xf numFmtId="190" fontId="0" fillId="0" borderId="0" xfId="0" applyBorder="1" applyAlignment="1">
      <alignment horizontal="center"/>
    </xf>
    <xf numFmtId="1" fontId="20" fillId="0" borderId="1" xfId="0" applyNumberFormat="1" applyFont="1" applyBorder="1" applyAlignment="1" applyProtection="1">
      <alignment horizontal="centerContinuous"/>
      <protection/>
    </xf>
    <xf numFmtId="190" fontId="30" fillId="2" borderId="4" xfId="0" applyFont="1" applyFill="1" applyBorder="1" applyAlignment="1">
      <alignment horizontal="left"/>
    </xf>
    <xf numFmtId="190" fontId="30" fillId="2" borderId="2" xfId="0" applyFont="1" applyFill="1" applyBorder="1" applyAlignment="1">
      <alignment/>
    </xf>
    <xf numFmtId="190" fontId="37" fillId="2" borderId="2" xfId="0" applyFont="1" applyFill="1" applyBorder="1" applyAlignment="1">
      <alignment/>
    </xf>
    <xf numFmtId="190" fontId="38" fillId="3" borderId="9" xfId="0" applyFont="1" applyFill="1" applyBorder="1" applyAlignment="1">
      <alignment horizontal="left"/>
    </xf>
    <xf numFmtId="190" fontId="20" fillId="3" borderId="10" xfId="0" applyFont="1" applyFill="1" applyBorder="1" applyAlignment="1">
      <alignment/>
    </xf>
    <xf numFmtId="190" fontId="0" fillId="3" borderId="11" xfId="0" applyFill="1" applyBorder="1" applyAlignment="1">
      <alignment/>
    </xf>
    <xf numFmtId="190" fontId="38" fillId="3" borderId="10" xfId="0" applyFont="1" applyFill="1" applyBorder="1" applyAlignment="1">
      <alignment horizontal="left"/>
    </xf>
    <xf numFmtId="190" fontId="0" fillId="3" borderId="12" xfId="0" applyFill="1" applyBorder="1" applyAlignment="1">
      <alignment/>
    </xf>
    <xf numFmtId="190" fontId="0" fillId="3" borderId="13" xfId="0" applyFill="1" applyBorder="1" applyAlignment="1">
      <alignment/>
    </xf>
    <xf numFmtId="190" fontId="38" fillId="4" borderId="14" xfId="0" applyFont="1" applyFill="1" applyBorder="1" applyAlignment="1">
      <alignment horizontal="left"/>
    </xf>
    <xf numFmtId="190" fontId="38" fillId="4" borderId="10" xfId="0" applyFont="1" applyFill="1" applyBorder="1" applyAlignment="1">
      <alignment horizontal="left"/>
    </xf>
    <xf numFmtId="190" fontId="0" fillId="4" borderId="15" xfId="0" applyFill="1" applyBorder="1" applyAlignment="1">
      <alignment/>
    </xf>
    <xf numFmtId="190" fontId="0" fillId="4" borderId="11" xfId="0" applyFill="1" applyBorder="1" applyAlignment="1">
      <alignment/>
    </xf>
    <xf numFmtId="190" fontId="38" fillId="4" borderId="15" xfId="0" applyFont="1" applyFill="1" applyBorder="1" applyAlignment="1">
      <alignment horizontal="left"/>
    </xf>
    <xf numFmtId="190" fontId="38" fillId="4" borderId="13" xfId="0" applyFont="1" applyFill="1" applyBorder="1" applyAlignment="1">
      <alignment horizontal="left"/>
    </xf>
    <xf numFmtId="190" fontId="36" fillId="0" borderId="16" xfId="0" applyFont="1" applyBorder="1" applyAlignment="1">
      <alignment/>
    </xf>
    <xf numFmtId="190" fontId="36" fillId="0" borderId="17" xfId="0" applyFont="1" applyBorder="1" applyAlignment="1">
      <alignment/>
    </xf>
    <xf numFmtId="190" fontId="36" fillId="0" borderId="18" xfId="0" applyFont="1" applyBorder="1" applyAlignment="1">
      <alignment/>
    </xf>
    <xf numFmtId="190" fontId="36" fillId="0" borderId="19" xfId="0" applyFont="1" applyBorder="1" applyAlignment="1">
      <alignment/>
    </xf>
    <xf numFmtId="190" fontId="36" fillId="0" borderId="20" xfId="0" applyFont="1" applyBorder="1" applyAlignment="1">
      <alignment/>
    </xf>
    <xf numFmtId="190" fontId="36" fillId="0" borderId="21" xfId="0" applyFont="1" applyBorder="1" applyAlignment="1">
      <alignment/>
    </xf>
    <xf numFmtId="190" fontId="36" fillId="0" borderId="16" xfId="0" applyFont="1" applyBorder="1" applyAlignment="1">
      <alignment horizontal="center"/>
    </xf>
    <xf numFmtId="190" fontId="36" fillId="0" borderId="18" xfId="0" applyFont="1" applyBorder="1" applyAlignment="1">
      <alignment horizontal="center"/>
    </xf>
    <xf numFmtId="190" fontId="38" fillId="3" borderId="22" xfId="0" applyFont="1" applyFill="1" applyBorder="1" applyAlignment="1">
      <alignment horizontal="left"/>
    </xf>
    <xf numFmtId="190" fontId="36" fillId="0" borderId="23" xfId="0" applyFont="1" applyBorder="1" applyAlignment="1">
      <alignment/>
    </xf>
    <xf numFmtId="190" fontId="36" fillId="0" borderId="24" xfId="0" applyFont="1" applyBorder="1" applyAlignment="1">
      <alignment/>
    </xf>
    <xf numFmtId="190" fontId="36" fillId="0" borderId="25" xfId="0" applyFont="1" applyBorder="1" applyAlignment="1">
      <alignment horizontal="center"/>
    </xf>
    <xf numFmtId="190" fontId="36" fillId="0" borderId="26" xfId="0" applyFont="1" applyBorder="1" applyAlignment="1">
      <alignment/>
    </xf>
    <xf numFmtId="190" fontId="36" fillId="0" borderId="27" xfId="0" applyFont="1" applyBorder="1" applyAlignment="1">
      <alignment/>
    </xf>
    <xf numFmtId="190" fontId="36" fillId="0" borderId="28" xfId="0" applyFont="1" applyBorder="1" applyAlignment="1">
      <alignment/>
    </xf>
    <xf numFmtId="190" fontId="36" fillId="0" borderId="23" xfId="0" applyFont="1" applyBorder="1" applyAlignment="1">
      <alignment horizontal="center"/>
    </xf>
    <xf numFmtId="190" fontId="25" fillId="0" borderId="22" xfId="0" applyFont="1" applyBorder="1" applyAlignment="1">
      <alignment horizontal="left"/>
    </xf>
    <xf numFmtId="190" fontId="38" fillId="0" borderId="29" xfId="0" applyFont="1" applyBorder="1" applyAlignment="1">
      <alignment horizontal="center"/>
    </xf>
    <xf numFmtId="190" fontId="25" fillId="0" borderId="29" xfId="0" applyFont="1" applyBorder="1" applyAlignment="1">
      <alignment horizontal="center"/>
    </xf>
    <xf numFmtId="190" fontId="1" fillId="0" borderId="30" xfId="0" applyFont="1" applyBorder="1" applyAlignment="1">
      <alignment horizontal="center"/>
    </xf>
    <xf numFmtId="1" fontId="25" fillId="0" borderId="31" xfId="0" applyNumberFormat="1" applyFont="1" applyBorder="1" applyAlignment="1">
      <alignment horizontal="center"/>
    </xf>
    <xf numFmtId="1" fontId="25" fillId="0" borderId="29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25" fillId="0" borderId="32" xfId="0" applyNumberFormat="1" applyFont="1" applyBorder="1" applyAlignment="1">
      <alignment horizontal="center"/>
    </xf>
    <xf numFmtId="3" fontId="1" fillId="3" borderId="33" xfId="0" applyNumberFormat="1" applyFont="1" applyFill="1" applyBorder="1" applyAlignment="1">
      <alignment horizontal="center"/>
    </xf>
    <xf numFmtId="3" fontId="25" fillId="3" borderId="6" xfId="0" applyNumberFormat="1" applyFont="1" applyFill="1" applyBorder="1" applyAlignment="1">
      <alignment horizontal="center"/>
    </xf>
    <xf numFmtId="3" fontId="25" fillId="0" borderId="7" xfId="0" applyNumberFormat="1" applyFont="1" applyBorder="1" applyAlignment="1">
      <alignment horizontal="center"/>
    </xf>
    <xf numFmtId="192" fontId="25" fillId="4" borderId="34" xfId="0" applyNumberFormat="1" applyFont="1" applyFill="1" applyBorder="1" applyAlignment="1">
      <alignment horizontal="center"/>
    </xf>
    <xf numFmtId="1" fontId="25" fillId="4" borderId="6" xfId="0" applyNumberFormat="1" applyFont="1" applyFill="1" applyBorder="1" applyAlignment="1">
      <alignment horizontal="center"/>
    </xf>
    <xf numFmtId="1" fontId="25" fillId="4" borderId="7" xfId="0" applyNumberFormat="1" applyFont="1" applyFill="1" applyBorder="1" applyAlignment="1">
      <alignment horizontal="center"/>
    </xf>
    <xf numFmtId="1" fontId="25" fillId="4" borderId="34" xfId="0" applyNumberFormat="1" applyFont="1" applyFill="1" applyBorder="1" applyAlignment="1">
      <alignment horizontal="center"/>
    </xf>
    <xf numFmtId="190" fontId="38" fillId="0" borderId="1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190" fontId="38" fillId="3" borderId="11" xfId="0" applyFont="1" applyFill="1" applyBorder="1" applyAlignment="1">
      <alignment horizontal="left"/>
    </xf>
    <xf numFmtId="190" fontId="36" fillId="0" borderId="25" xfId="0" applyFont="1" applyBorder="1" applyAlignment="1">
      <alignment/>
    </xf>
    <xf numFmtId="1" fontId="25" fillId="0" borderId="30" xfId="0" applyNumberFormat="1" applyFont="1" applyFill="1" applyBorder="1" applyAlignment="1">
      <alignment horizontal="center"/>
    </xf>
    <xf numFmtId="190" fontId="25" fillId="0" borderId="1" xfId="0" applyFont="1" applyBorder="1" applyAlignment="1">
      <alignment horizontal="center"/>
    </xf>
    <xf numFmtId="190" fontId="35" fillId="0" borderId="0" xfId="0" applyFont="1" applyFill="1" applyBorder="1" applyAlignment="1">
      <alignment/>
    </xf>
    <xf numFmtId="190" fontId="35" fillId="0" borderId="0" xfId="0" applyFont="1" applyFill="1" applyAlignment="1">
      <alignment/>
    </xf>
    <xf numFmtId="190" fontId="6" fillId="0" borderId="0" xfId="0" applyFont="1" applyBorder="1" applyAlignment="1">
      <alignment horizontal="left"/>
    </xf>
    <xf numFmtId="3" fontId="1" fillId="3" borderId="34" xfId="0" applyNumberFormat="1" applyFont="1" applyFill="1" applyBorder="1" applyAlignment="1">
      <alignment horizontal="center"/>
    </xf>
    <xf numFmtId="3" fontId="25" fillId="3" borderId="34" xfId="0" applyNumberFormat="1" applyFont="1" applyFill="1" applyBorder="1" applyAlignment="1">
      <alignment horizontal="center"/>
    </xf>
    <xf numFmtId="188" fontId="24" fillId="0" borderId="5" xfId="0" applyNumberFormat="1" applyFont="1" applyFill="1" applyBorder="1" applyAlignment="1" applyProtection="1">
      <alignment/>
      <protection/>
    </xf>
    <xf numFmtId="190" fontId="21" fillId="0" borderId="0" xfId="0" applyFont="1" applyFill="1" applyBorder="1" applyAlignment="1">
      <alignment horizontal="right"/>
    </xf>
    <xf numFmtId="190" fontId="28" fillId="5" borderId="0" xfId="0" applyFont="1" applyFill="1" applyBorder="1" applyAlignment="1">
      <alignment horizontal="right"/>
    </xf>
    <xf numFmtId="190" fontId="28" fillId="0" borderId="0" xfId="0" applyFont="1" applyAlignment="1">
      <alignment horizontal="right"/>
    </xf>
    <xf numFmtId="190" fontId="28" fillId="5" borderId="0" xfId="0" applyFont="1" applyFill="1" applyAlignment="1">
      <alignment horizontal="right"/>
    </xf>
    <xf numFmtId="190" fontId="28" fillId="0" borderId="0" xfId="0" applyFont="1" applyFill="1" applyAlignment="1">
      <alignment horizontal="right"/>
    </xf>
    <xf numFmtId="190" fontId="40" fillId="0" borderId="0" xfId="0" applyFont="1" applyAlignment="1">
      <alignment/>
    </xf>
    <xf numFmtId="190" fontId="41" fillId="0" borderId="2" xfId="0" applyFont="1" applyBorder="1" applyAlignment="1">
      <alignment/>
    </xf>
    <xf numFmtId="190" fontId="28" fillId="6" borderId="0" xfId="0" applyFont="1" applyFill="1" applyBorder="1" applyAlignment="1">
      <alignment horizontal="right"/>
    </xf>
    <xf numFmtId="190" fontId="0" fillId="0" borderId="0" xfId="0" applyAlignment="1">
      <alignment horizontal="right"/>
    </xf>
    <xf numFmtId="190" fontId="0" fillId="0" borderId="0" xfId="19" applyBorder="1">
      <alignment/>
      <protection/>
    </xf>
    <xf numFmtId="190" fontId="28" fillId="0" borderId="35" xfId="0" applyFont="1" applyBorder="1" applyAlignment="1">
      <alignment horizontal="right"/>
    </xf>
    <xf numFmtId="188" fontId="5" fillId="0" borderId="36" xfId="0" applyNumberFormat="1" applyFont="1" applyBorder="1" applyAlignment="1" applyProtection="1">
      <alignment horizontal="center"/>
      <protection/>
    </xf>
    <xf numFmtId="190" fontId="0" fillId="2" borderId="0" xfId="0" applyFont="1" applyFill="1" applyBorder="1" applyAlignment="1">
      <alignment/>
    </xf>
    <xf numFmtId="190" fontId="2" fillId="0" borderId="0" xfId="0" applyFont="1" applyBorder="1" applyAlignment="1">
      <alignment/>
    </xf>
    <xf numFmtId="190" fontId="32" fillId="0" borderId="4" xfId="0" applyFont="1" applyFill="1" applyBorder="1" applyAlignment="1">
      <alignment horizontal="left"/>
    </xf>
    <xf numFmtId="190" fontId="0" fillId="0" borderId="4" xfId="19" applyBorder="1">
      <alignment/>
      <protection/>
    </xf>
    <xf numFmtId="190" fontId="32" fillId="0" borderId="37" xfId="0" applyFont="1" applyFill="1" applyBorder="1" applyAlignment="1">
      <alignment horizontal="left"/>
    </xf>
    <xf numFmtId="1" fontId="20" fillId="0" borderId="24" xfId="0" applyNumberFormat="1" applyFont="1" applyBorder="1" applyAlignment="1" applyProtection="1">
      <alignment horizontal="centerContinuous"/>
      <protection/>
    </xf>
    <xf numFmtId="190" fontId="32" fillId="0" borderId="38" xfId="0" applyFont="1" applyFill="1" applyBorder="1" applyAlignment="1">
      <alignment horizontal="left"/>
    </xf>
    <xf numFmtId="190" fontId="0" fillId="0" borderId="39" xfId="0" applyFont="1" applyBorder="1" applyAlignment="1">
      <alignment/>
    </xf>
    <xf numFmtId="188" fontId="5" fillId="0" borderId="1" xfId="0" applyNumberFormat="1" applyFont="1" applyBorder="1" applyAlignment="1" applyProtection="1">
      <alignment horizontal="center"/>
      <protection/>
    </xf>
    <xf numFmtId="190" fontId="31" fillId="0" borderId="0" xfId="0" applyFont="1" applyBorder="1" applyAlignment="1" quotePrefix="1">
      <alignment/>
    </xf>
    <xf numFmtId="188" fontId="25" fillId="0" borderId="5" xfId="0" applyNumberFormat="1" applyFont="1" applyBorder="1" applyAlignment="1" applyProtection="1">
      <alignment horizontal="center"/>
      <protection/>
    </xf>
    <xf numFmtId="192" fontId="42" fillId="0" borderId="0" xfId="0" applyNumberFormat="1" applyFont="1" applyAlignment="1">
      <alignment horizontal="center"/>
    </xf>
    <xf numFmtId="190" fontId="7" fillId="0" borderId="0" xfId="0" applyFont="1" applyFill="1" applyBorder="1" applyAlignment="1">
      <alignment horizontal="right"/>
    </xf>
    <xf numFmtId="190" fontId="29" fillId="0" borderId="0" xfId="0" applyFont="1" applyBorder="1" applyAlignment="1">
      <alignment horizontal="right"/>
    </xf>
    <xf numFmtId="190" fontId="21" fillId="5" borderId="0" xfId="0" applyFont="1" applyFill="1" applyBorder="1" applyAlignment="1">
      <alignment horizontal="right"/>
    </xf>
    <xf numFmtId="0" fontId="28" fillId="0" borderId="0" xfId="18" applyFont="1" applyAlignment="1">
      <alignment horizontal="right"/>
      <protection/>
    </xf>
    <xf numFmtId="190" fontId="24" fillId="0" borderId="0" xfId="0" applyFont="1" applyBorder="1" applyAlignment="1" quotePrefix="1">
      <alignment/>
    </xf>
    <xf numFmtId="190" fontId="21" fillId="0" borderId="40" xfId="0" applyFont="1" applyFill="1" applyBorder="1" applyAlignment="1">
      <alignment horizontal="right"/>
    </xf>
    <xf numFmtId="190" fontId="0" fillId="0" borderId="41" xfId="0" applyFont="1" applyBorder="1" applyAlignment="1">
      <alignment/>
    </xf>
    <xf numFmtId="190" fontId="36" fillId="0" borderId="0" xfId="0" applyFont="1" applyBorder="1" applyAlignment="1">
      <alignment/>
    </xf>
    <xf numFmtId="189" fontId="0" fillId="0" borderId="1" xfId="20">
      <alignment horizontal="center" vertical="center"/>
      <protection/>
    </xf>
    <xf numFmtId="189" fontId="0" fillId="0" borderId="1" xfId="20" quotePrefix="1">
      <alignment horizontal="center" vertical="center"/>
      <protection/>
    </xf>
    <xf numFmtId="189" fontId="0" fillId="6" borderId="1" xfId="20" applyFill="1">
      <alignment horizontal="center" vertical="center"/>
      <protection/>
    </xf>
    <xf numFmtId="189" fontId="0" fillId="6" borderId="1" xfId="20" applyFill="1" quotePrefix="1">
      <alignment horizontal="center" vertical="center"/>
      <protection/>
    </xf>
    <xf numFmtId="189" fontId="0" fillId="0" borderId="0" xfId="20" applyFill="1" applyBorder="1">
      <alignment horizontal="center" vertical="center"/>
      <protection/>
    </xf>
    <xf numFmtId="189" fontId="0" fillId="0" borderId="0" xfId="0" applyNumberFormat="1" applyFont="1" applyFill="1" applyBorder="1" applyAlignment="1" applyProtection="1">
      <alignment/>
      <protection/>
    </xf>
    <xf numFmtId="192" fontId="32" fillId="0" borderId="0" xfId="0" applyNumberFormat="1" applyFont="1" applyFill="1" applyBorder="1" applyAlignment="1">
      <alignment horizontal="center"/>
    </xf>
    <xf numFmtId="192" fontId="44" fillId="2" borderId="7" xfId="0" applyNumberFormat="1" applyFont="1" applyFill="1" applyBorder="1" applyAlignment="1">
      <alignment horizontal="center"/>
    </xf>
    <xf numFmtId="192" fontId="44" fillId="0" borderId="0" xfId="0" applyNumberFormat="1" applyFont="1" applyAlignment="1">
      <alignment horizontal="center"/>
    </xf>
    <xf numFmtId="192" fontId="44" fillId="0" borderId="2" xfId="0" applyNumberFormat="1" applyFont="1" applyBorder="1" applyAlignment="1">
      <alignment horizontal="center"/>
    </xf>
    <xf numFmtId="192" fontId="44" fillId="0" borderId="3" xfId="0" applyNumberFormat="1" applyFont="1" applyBorder="1" applyAlignment="1">
      <alignment horizontal="center"/>
    </xf>
    <xf numFmtId="192" fontId="17" fillId="0" borderId="4" xfId="0" applyNumberFormat="1" applyFont="1" applyBorder="1" applyAlignment="1" applyProtection="1">
      <alignment horizontal="center"/>
      <protection/>
    </xf>
    <xf numFmtId="192" fontId="45" fillId="0" borderId="0" xfId="0" applyNumberFormat="1" applyFont="1" applyBorder="1" applyAlignment="1">
      <alignment horizontal="center"/>
    </xf>
    <xf numFmtId="192" fontId="44" fillId="0" borderId="0" xfId="0" applyNumberFormat="1" applyFont="1" applyBorder="1" applyAlignment="1">
      <alignment horizontal="center"/>
    </xf>
    <xf numFmtId="192" fontId="46" fillId="0" borderId="0" xfId="0" applyNumberFormat="1" applyFont="1" applyBorder="1" applyAlignment="1">
      <alignment horizontal="center"/>
    </xf>
    <xf numFmtId="192" fontId="44" fillId="0" borderId="4" xfId="0" applyNumberFormat="1" applyFont="1" applyBorder="1" applyAlignment="1">
      <alignment horizontal="center"/>
    </xf>
    <xf numFmtId="192" fontId="46" fillId="0" borderId="0" xfId="0" applyNumberFormat="1" applyFont="1" applyAlignment="1">
      <alignment horizontal="center"/>
    </xf>
    <xf numFmtId="192" fontId="17" fillId="0" borderId="4" xfId="0" applyNumberFormat="1" applyFont="1" applyBorder="1" applyAlignment="1">
      <alignment horizontal="center"/>
    </xf>
    <xf numFmtId="192" fontId="44" fillId="0" borderId="0" xfId="0" applyNumberFormat="1" applyFont="1" applyBorder="1" applyAlignment="1" applyProtection="1">
      <alignment horizontal="center"/>
      <protection locked="0"/>
    </xf>
    <xf numFmtId="192" fontId="46" fillId="0" borderId="0" xfId="0" applyNumberFormat="1" applyFont="1" applyFill="1" applyAlignment="1">
      <alignment horizontal="center"/>
    </xf>
    <xf numFmtId="192" fontId="44" fillId="0" borderId="0" xfId="0" applyNumberFormat="1" applyFont="1" applyBorder="1" applyAlignment="1" quotePrefix="1">
      <alignment horizontal="center"/>
    </xf>
    <xf numFmtId="192" fontId="17" fillId="0" borderId="0" xfId="0" applyNumberFormat="1" applyFont="1" applyAlignment="1">
      <alignment horizontal="center"/>
    </xf>
    <xf numFmtId="192" fontId="17" fillId="0" borderId="0" xfId="0" applyNumberFormat="1" applyFont="1" applyBorder="1" applyAlignment="1">
      <alignment horizontal="center"/>
    </xf>
    <xf numFmtId="190" fontId="27" fillId="0" borderId="0" xfId="0" applyFont="1" applyAlignment="1">
      <alignment horizontal="center"/>
    </xf>
    <xf numFmtId="49" fontId="43" fillId="0" borderId="0" xfId="0" applyNumberFormat="1" applyFont="1" applyAlignment="1">
      <alignment/>
    </xf>
  </cellXfs>
  <cellStyles count="7">
    <cellStyle name="Normal" xfId="0"/>
    <cellStyle name="Euro" xfId="15"/>
    <cellStyle name="Hyperlink" xfId="16"/>
    <cellStyle name="Comma" xfId="17"/>
    <cellStyle name="Normal_C-Fulls" xfId="18"/>
    <cellStyle name="Normal_vidre" xfId="19"/>
    <cellStyle name="Recollida" xfId="20"/>
  </cellStyles>
  <dxfs count="3">
    <dxf>
      <font>
        <color auto="1"/>
      </font>
      <fill>
        <patternFill>
          <bgColor rgb="FF69FFFF"/>
        </patternFill>
      </fill>
      <border/>
    </dxf>
    <dxf>
      <fill>
        <patternFill>
          <bgColor rgb="FFA6CAF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10</xdr:row>
      <xdr:rowOff>0</xdr:rowOff>
    </xdr:from>
    <xdr:to>
      <xdr:col>37</xdr:col>
      <xdr:colOff>0</xdr:colOff>
      <xdr:row>11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14649450" y="2143125"/>
          <a:ext cx="15621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0</xdr:row>
      <xdr:rowOff>76200</xdr:rowOff>
    </xdr:from>
    <xdr:to>
      <xdr:col>15</xdr:col>
      <xdr:colOff>19050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76200"/>
          <a:ext cx="1952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709"/>
  <sheetViews>
    <sheetView showGridLines="0" view="pageBreakPreview" zoomScale="55" zoomScaleNormal="50" zoomScaleSheetLayoutView="55" workbookViewId="0" topLeftCell="D669">
      <selection activeCell="H682" sqref="H682"/>
    </sheetView>
  </sheetViews>
  <sheetFormatPr defaultColWidth="9.77734375" defaultRowHeight="15"/>
  <cols>
    <col min="1" max="1" width="5.6640625" style="0" hidden="1" customWidth="1"/>
    <col min="2" max="2" width="4.99609375" style="53" hidden="1" customWidth="1"/>
    <col min="3" max="3" width="5.77734375" style="0" hidden="1" customWidth="1"/>
    <col min="4" max="4" width="50.4453125" style="0" customWidth="1"/>
    <col min="5" max="5" width="4.10546875" style="72" hidden="1" customWidth="1"/>
    <col min="6" max="6" width="2.77734375" style="60" hidden="1" customWidth="1"/>
    <col min="7" max="7" width="3.6640625" style="192" customWidth="1"/>
    <col min="8" max="9" width="4.3359375" style="0" customWidth="1"/>
    <col min="10" max="11" width="4.5546875" style="0" customWidth="1"/>
    <col min="12" max="12" width="4.4453125" style="0" customWidth="1"/>
    <col min="13" max="14" width="4.5546875" style="0" customWidth="1"/>
    <col min="15" max="17" width="4.4453125" style="0" customWidth="1"/>
    <col min="18" max="19" width="4.5546875" style="0" customWidth="1"/>
    <col min="20" max="26" width="4.4453125" style="0" customWidth="1"/>
    <col min="27" max="40" width="4.5546875" style="0" customWidth="1"/>
    <col min="41" max="45" width="4.3359375" style="0" customWidth="1"/>
    <col min="46" max="46" width="4.6640625" style="0" bestFit="1" customWidth="1"/>
    <col min="47" max="47" width="4.5546875" style="0" bestFit="1" customWidth="1"/>
    <col min="48" max="48" width="18.77734375" style="0" customWidth="1"/>
    <col min="49" max="49" width="21.88671875" style="0" customWidth="1"/>
    <col min="65" max="70" width="9.77734375" style="0" customWidth="1"/>
  </cols>
  <sheetData>
    <row r="1" spans="4:84" ht="60" thickBot="1">
      <c r="D1" s="40" t="s">
        <v>0</v>
      </c>
      <c r="E1" s="62"/>
      <c r="F1" s="56"/>
      <c r="G1" s="183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156"/>
      <c r="AP1" s="156"/>
      <c r="AQ1" s="156"/>
      <c r="AR1" s="156"/>
      <c r="AS1" s="156"/>
      <c r="AT1" s="16"/>
      <c r="AU1" s="10"/>
      <c r="AV1" s="16"/>
      <c r="BU1" t="s">
        <v>1</v>
      </c>
      <c r="BV1" t="s">
        <v>1</v>
      </c>
      <c r="BW1" t="s">
        <v>1</v>
      </c>
      <c r="CD1" t="s">
        <v>1</v>
      </c>
      <c r="CE1" t="s">
        <v>1</v>
      </c>
      <c r="CF1" t="s">
        <v>1</v>
      </c>
    </row>
    <row r="2" spans="4:132" ht="15.75">
      <c r="D2" s="1"/>
      <c r="E2" s="65"/>
      <c r="F2" s="57"/>
      <c r="G2" s="184"/>
      <c r="H2" s="1"/>
      <c r="I2" s="1"/>
      <c r="J2" s="1"/>
      <c r="K2" s="1"/>
      <c r="L2" s="1"/>
      <c r="M2" s="1"/>
      <c r="N2" s="1"/>
      <c r="O2" s="1"/>
      <c r="P2" s="1"/>
      <c r="Q2" s="14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0"/>
      <c r="AN2" s="10"/>
      <c r="AO2" s="10"/>
      <c r="AP2" s="10"/>
      <c r="AQ2" s="10"/>
      <c r="AR2" s="10"/>
      <c r="AS2" s="10"/>
      <c r="AT2" s="16"/>
      <c r="AU2" s="10"/>
      <c r="AV2" s="16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</row>
    <row r="3" spans="4:132" ht="18">
      <c r="D3" s="2" t="s">
        <v>2</v>
      </c>
      <c r="E3" s="2"/>
      <c r="F3" s="58"/>
      <c r="G3" s="185"/>
      <c r="H3" s="3"/>
      <c r="I3" s="3"/>
      <c r="J3" s="3"/>
      <c r="K3" s="3"/>
      <c r="L3" s="3"/>
      <c r="M3" s="3"/>
      <c r="N3" s="15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0"/>
      <c r="AP3" s="10"/>
      <c r="AQ3" s="10"/>
      <c r="AR3" s="10"/>
      <c r="AS3" s="10"/>
      <c r="AT3" s="16"/>
      <c r="AU3" s="10"/>
      <c r="AV3" s="16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10"/>
      <c r="CJ3" s="10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</row>
    <row r="4" spans="4:119" ht="3.75" customHeight="1">
      <c r="D4" s="1"/>
      <c r="E4" s="65"/>
      <c r="F4" s="20"/>
      <c r="G4" s="18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6"/>
      <c r="AN4" s="16"/>
      <c r="AO4" s="16"/>
      <c r="AP4" s="16"/>
      <c r="AQ4" s="16"/>
      <c r="AR4" s="16"/>
      <c r="AS4" s="16"/>
      <c r="AT4" s="16"/>
      <c r="AU4" s="16"/>
      <c r="AV4" s="1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10"/>
      <c r="CJ4" s="10"/>
      <c r="CK4" s="10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</row>
    <row r="5" spans="4:119" ht="21" customHeight="1">
      <c r="D5" s="12" t="s">
        <v>3</v>
      </c>
      <c r="E5" s="12"/>
      <c r="F5" s="20"/>
      <c r="G5" s="184"/>
      <c r="H5" s="200" t="s">
        <v>633</v>
      </c>
      <c r="I5" s="14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6"/>
      <c r="AN5" s="16"/>
      <c r="AO5" s="16"/>
      <c r="AP5" s="16"/>
      <c r="AQ5" s="16"/>
      <c r="AR5" s="16"/>
      <c r="AS5" s="16"/>
      <c r="AT5" s="16"/>
      <c r="AU5" s="16"/>
      <c r="AV5" s="16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10"/>
      <c r="CJ5" s="10"/>
      <c r="CK5" s="10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</row>
    <row r="6" spans="4:119" ht="3.75" customHeight="1">
      <c r="D6" s="13"/>
      <c r="E6" s="13"/>
      <c r="F6" s="20"/>
      <c r="G6" s="18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6"/>
      <c r="AN6" s="16"/>
      <c r="AO6" s="16"/>
      <c r="AP6" s="16"/>
      <c r="AQ6" s="16"/>
      <c r="AR6" s="16"/>
      <c r="AS6" s="16"/>
      <c r="AT6" s="16"/>
      <c r="AU6" s="16"/>
      <c r="AV6" s="16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</row>
    <row r="7" spans="4:120" ht="17.25" customHeight="1">
      <c r="D7" s="12" t="s">
        <v>4</v>
      </c>
      <c r="E7" s="12"/>
      <c r="F7" s="20"/>
      <c r="G7" s="184"/>
      <c r="H7" s="166">
        <v>1</v>
      </c>
      <c r="I7" s="166">
        <v>2</v>
      </c>
      <c r="J7" s="166">
        <v>3</v>
      </c>
      <c r="K7" s="166">
        <v>5</v>
      </c>
      <c r="L7" s="166">
        <v>6</v>
      </c>
      <c r="M7" s="166">
        <v>7</v>
      </c>
      <c r="N7" s="166">
        <v>8</v>
      </c>
      <c r="O7" s="166">
        <v>9</v>
      </c>
      <c r="P7" s="166">
        <v>10</v>
      </c>
      <c r="Q7" s="166">
        <v>12</v>
      </c>
      <c r="R7" s="166">
        <v>13</v>
      </c>
      <c r="S7" s="166">
        <v>14</v>
      </c>
      <c r="T7" s="166">
        <v>15</v>
      </c>
      <c r="U7" s="166">
        <v>16</v>
      </c>
      <c r="V7" s="166">
        <v>17</v>
      </c>
      <c r="W7" s="166">
        <v>19</v>
      </c>
      <c r="X7" s="166">
        <v>20</v>
      </c>
      <c r="Y7" s="166">
        <v>21</v>
      </c>
      <c r="Z7" s="166">
        <v>22</v>
      </c>
      <c r="AA7" s="166">
        <v>23</v>
      </c>
      <c r="AB7" s="166">
        <v>24</v>
      </c>
      <c r="AC7" s="166">
        <v>26</v>
      </c>
      <c r="AD7" s="166">
        <v>27</v>
      </c>
      <c r="AE7" s="166">
        <v>28</v>
      </c>
      <c r="AF7" s="166">
        <v>29</v>
      </c>
      <c r="AG7" s="166">
        <v>30</v>
      </c>
      <c r="AH7" s="166"/>
      <c r="AI7" s="166"/>
      <c r="AJ7" s="166"/>
      <c r="AK7" s="166"/>
      <c r="AL7" s="166"/>
      <c r="AM7" s="155"/>
      <c r="AN7" s="164"/>
      <c r="AO7" s="16"/>
      <c r="AP7" s="16"/>
      <c r="AQ7" s="16"/>
      <c r="AR7" s="16"/>
      <c r="AS7" s="16"/>
      <c r="AT7" s="16"/>
      <c r="AU7" s="16"/>
      <c r="AV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0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</row>
    <row r="8" spans="4:120" ht="3.75" customHeight="1">
      <c r="D8" s="13"/>
      <c r="E8" s="13"/>
      <c r="F8" s="20"/>
      <c r="G8" s="18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ht="20.25">
      <c r="A9" t="s">
        <v>1</v>
      </c>
      <c r="D9" s="12" t="s">
        <v>5</v>
      </c>
      <c r="E9" s="12"/>
      <c r="F9" s="20"/>
      <c r="G9" s="184"/>
      <c r="H9" s="143">
        <v>5050</v>
      </c>
      <c r="I9" s="143">
        <f>4410+4050+3210</f>
        <v>11670</v>
      </c>
      <c r="J9" s="32">
        <v>4180</v>
      </c>
      <c r="K9" s="32">
        <v>6300</v>
      </c>
      <c r="L9" s="32">
        <f>4310+5330+4950+1800+6070</f>
        <v>22460</v>
      </c>
      <c r="M9" s="32">
        <f>1870+3110+4250+5100+3340+1650</f>
        <v>19320</v>
      </c>
      <c r="N9" s="32">
        <f>5670+3290</f>
        <v>8960</v>
      </c>
      <c r="O9" s="32">
        <f>3100+5200+3120</f>
        <v>11420</v>
      </c>
      <c r="P9" s="32">
        <v>3600</v>
      </c>
      <c r="Q9" s="32">
        <v>6960</v>
      </c>
      <c r="R9" s="32">
        <f>1660+7340+2140+4790+4650+1300+1380</f>
        <v>23260</v>
      </c>
      <c r="S9" s="32">
        <f>3700+5980+5730+4200</f>
        <v>19610</v>
      </c>
      <c r="T9" s="32">
        <f>6450+6130</f>
        <v>12580</v>
      </c>
      <c r="U9" s="32">
        <f>4000+3870+3280</f>
        <v>11150</v>
      </c>
      <c r="V9" s="32">
        <v>3510</v>
      </c>
      <c r="W9" s="32">
        <f>1680+6200</f>
        <v>7880</v>
      </c>
      <c r="X9" s="32">
        <f>6020+2270+7160+4210+6000</f>
        <v>25660</v>
      </c>
      <c r="Y9" s="32">
        <f>5570+4650+3250+3740</f>
        <v>17210</v>
      </c>
      <c r="Z9" s="32">
        <f>6390+5600</f>
        <v>11990</v>
      </c>
      <c r="AA9" s="32">
        <f>3320+2430+4300</f>
        <v>10050</v>
      </c>
      <c r="AB9" s="32">
        <v>3800</v>
      </c>
      <c r="AC9" s="32">
        <f>3550+6240</f>
        <v>9790</v>
      </c>
      <c r="AD9" s="32">
        <f>1400+7300+6600+1360+4660+5500</f>
        <v>26820</v>
      </c>
      <c r="AE9" s="32">
        <f>4420+4750+5520+3370</f>
        <v>18060</v>
      </c>
      <c r="AF9" s="32">
        <f>4260+6120</f>
        <v>10380</v>
      </c>
      <c r="AG9" s="32">
        <f>2320+3780+2680</f>
        <v>8780</v>
      </c>
      <c r="AH9" s="32"/>
      <c r="AI9" s="32"/>
      <c r="AJ9" s="32"/>
      <c r="AK9" s="32"/>
      <c r="AL9" s="32"/>
      <c r="AM9" s="32"/>
      <c r="AN9" s="32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4:119" ht="5.25" customHeight="1">
      <c r="D10" s="1"/>
      <c r="E10" s="65"/>
      <c r="F10" s="20"/>
      <c r="G10" s="18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U10" s="1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10"/>
      <c r="CJ10" s="10"/>
      <c r="CK10" s="10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4:119" ht="30">
      <c r="D11" s="11" t="s">
        <v>35</v>
      </c>
      <c r="E11" s="11"/>
      <c r="F11" s="20"/>
      <c r="G11" s="184"/>
      <c r="H11" s="1"/>
      <c r="I11" s="1"/>
      <c r="J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99">
        <f>SUM(H9:AT9)</f>
        <v>320450</v>
      </c>
      <c r="AI11" s="199"/>
      <c r="AJ11" s="199"/>
      <c r="AK11" s="199"/>
      <c r="AL11" s="1"/>
      <c r="AM11" s="34"/>
      <c r="AN11" s="34"/>
      <c r="AO11" s="34"/>
      <c r="AP11" s="34"/>
      <c r="AQ11" s="34"/>
      <c r="AR11" s="34"/>
      <c r="AS11" s="34"/>
      <c r="AU11" s="1"/>
      <c r="CD11" s="22"/>
      <c r="CE11" s="22"/>
      <c r="CF11" s="22"/>
      <c r="CG11" s="22"/>
      <c r="CH11" s="22"/>
      <c r="CI11" s="10"/>
      <c r="CJ11" s="10"/>
      <c r="CK11" s="10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4:129" ht="9" customHeight="1" thickBot="1">
      <c r="D12" s="4"/>
      <c r="E12" s="66"/>
      <c r="F12" s="59"/>
      <c r="G12" s="186"/>
      <c r="H12" s="45"/>
      <c r="I12" s="45"/>
      <c r="J12" s="4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10"/>
      <c r="AN12" s="10"/>
      <c r="AO12" s="10"/>
      <c r="AP12" s="10"/>
      <c r="AQ12" s="10"/>
      <c r="AR12" s="10"/>
      <c r="AS12" s="10"/>
      <c r="AU12" s="1"/>
      <c r="CD12" s="28"/>
      <c r="CE12" s="28"/>
      <c r="CF12" s="28"/>
      <c r="CG12" s="28"/>
      <c r="CH12" s="28"/>
      <c r="CI12" s="28"/>
      <c r="CJ12" s="28"/>
      <c r="CK12" s="28"/>
      <c r="CL12" s="29"/>
      <c r="CM12" s="29"/>
      <c r="CN12" s="29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</row>
    <row r="13" spans="3:130" ht="30.75" customHeight="1">
      <c r="C13" s="16"/>
      <c r="E13" s="15"/>
      <c r="F13" s="15"/>
      <c r="G13" s="187"/>
      <c r="H13" s="15"/>
      <c r="I13" s="1"/>
      <c r="J13" s="10"/>
      <c r="K13" s="10"/>
      <c r="L13" s="1"/>
      <c r="M13" s="1"/>
      <c r="N13" s="140" t="s">
        <v>6</v>
      </c>
      <c r="O13" s="140"/>
      <c r="P13" s="1"/>
      <c r="Q13" s="1"/>
      <c r="R13" s="1"/>
      <c r="S13" s="1"/>
      <c r="T13" s="10"/>
      <c r="U13" s="10"/>
      <c r="V13" s="10"/>
      <c r="W13" s="1"/>
      <c r="X13" s="1"/>
      <c r="Y13" s="1"/>
      <c r="Z13" s="1"/>
      <c r="AA13" s="10"/>
      <c r="AB13" s="10"/>
      <c r="AC13" s="10"/>
      <c r="AD13" s="1"/>
      <c r="AE13" s="1"/>
      <c r="AF13" s="1"/>
      <c r="AG13" s="1"/>
      <c r="AH13" s="1"/>
      <c r="AI13" s="1"/>
      <c r="AJ13" s="1"/>
      <c r="AK13" s="163"/>
      <c r="AL13" s="1"/>
      <c r="AM13" s="10"/>
      <c r="AN13" s="10"/>
      <c r="AO13" s="10"/>
      <c r="AP13" s="10"/>
      <c r="AQ13" s="10"/>
      <c r="AR13" s="10"/>
      <c r="AS13" s="10"/>
      <c r="AT13" s="10"/>
      <c r="AU13" s="10"/>
      <c r="AV13" s="16"/>
      <c r="CE13" s="22"/>
      <c r="CF13" s="22"/>
      <c r="CG13" s="22"/>
      <c r="CH13" s="22"/>
      <c r="CI13" s="22"/>
      <c r="CJ13" s="10"/>
      <c r="CK13" s="10"/>
      <c r="CL13" s="10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</row>
    <row r="14" spans="1:130" ht="18">
      <c r="A14">
        <v>1</v>
      </c>
      <c r="B14" s="36"/>
      <c r="C14" s="16"/>
      <c r="D14" s="50" t="s">
        <v>104</v>
      </c>
      <c r="E14" s="64"/>
      <c r="F14" s="64"/>
      <c r="G14" s="182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0"/>
      <c r="AP14" s="10"/>
      <c r="AQ14" s="10"/>
      <c r="AR14" s="10"/>
      <c r="AS14" s="10"/>
      <c r="AT14" s="10"/>
      <c r="AU14" s="10"/>
      <c r="AV14" s="16"/>
      <c r="CC14" s="28"/>
      <c r="CE14" s="30"/>
      <c r="CF14" s="30"/>
      <c r="CG14" s="30"/>
      <c r="CH14" s="30"/>
      <c r="CI14" s="30"/>
      <c r="CJ14" s="10"/>
      <c r="CK14" s="10"/>
      <c r="CL14" s="10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</row>
    <row r="15" spans="1:130" ht="18">
      <c r="A15">
        <v>2</v>
      </c>
      <c r="B15" s="53">
        <v>1</v>
      </c>
      <c r="C15" s="16"/>
      <c r="D15" s="84">
        <f>'RESUM MENSUAL PAPER'!F8</f>
        <v>29835</v>
      </c>
      <c r="E15" s="64"/>
      <c r="F15" s="64"/>
      <c r="G15" s="18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6"/>
      <c r="CC15" s="28"/>
      <c r="CE15" s="30"/>
      <c r="CF15" s="30"/>
      <c r="CG15" s="30"/>
      <c r="CH15" s="30"/>
      <c r="CI15" s="30"/>
      <c r="CJ15" s="10"/>
      <c r="CK15" s="10"/>
      <c r="CL15" s="10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</row>
    <row r="16" spans="1:130" ht="15.75">
      <c r="A16">
        <v>3</v>
      </c>
      <c r="C16" s="16"/>
      <c r="D16" s="19" t="s">
        <v>8</v>
      </c>
      <c r="E16" s="63"/>
      <c r="F16" s="79"/>
      <c r="G16" s="188"/>
      <c r="H16" s="10">
        <f aca="true" t="shared" si="0" ref="H16:AE16">H7</f>
        <v>1</v>
      </c>
      <c r="I16" s="10">
        <f t="shared" si="0"/>
        <v>2</v>
      </c>
      <c r="J16" s="10">
        <f t="shared" si="0"/>
        <v>3</v>
      </c>
      <c r="K16" s="10">
        <f t="shared" si="0"/>
        <v>5</v>
      </c>
      <c r="L16" s="10">
        <f t="shared" si="0"/>
        <v>6</v>
      </c>
      <c r="M16" s="10">
        <f t="shared" si="0"/>
        <v>7</v>
      </c>
      <c r="N16" s="10">
        <f t="shared" si="0"/>
        <v>8</v>
      </c>
      <c r="O16" s="10">
        <f t="shared" si="0"/>
        <v>9</v>
      </c>
      <c r="P16" s="10">
        <f t="shared" si="0"/>
        <v>10</v>
      </c>
      <c r="Q16" s="10">
        <f t="shared" si="0"/>
        <v>12</v>
      </c>
      <c r="R16" s="10">
        <f t="shared" si="0"/>
        <v>13</v>
      </c>
      <c r="S16" s="10">
        <f t="shared" si="0"/>
        <v>14</v>
      </c>
      <c r="T16" s="10">
        <f t="shared" si="0"/>
        <v>15</v>
      </c>
      <c r="U16" s="10">
        <f t="shared" si="0"/>
        <v>16</v>
      </c>
      <c r="V16" s="10">
        <f t="shared" si="0"/>
        <v>17</v>
      </c>
      <c r="W16" s="10">
        <f t="shared" si="0"/>
        <v>19</v>
      </c>
      <c r="X16" s="10">
        <f t="shared" si="0"/>
        <v>20</v>
      </c>
      <c r="Y16" s="10">
        <f t="shared" si="0"/>
        <v>21</v>
      </c>
      <c r="Z16" s="10">
        <f t="shared" si="0"/>
        <v>22</v>
      </c>
      <c r="AA16" s="10">
        <f t="shared" si="0"/>
        <v>23</v>
      </c>
      <c r="AB16" s="10">
        <f t="shared" si="0"/>
        <v>24</v>
      </c>
      <c r="AC16" s="10">
        <f t="shared" si="0"/>
        <v>26</v>
      </c>
      <c r="AD16" s="10">
        <f t="shared" si="0"/>
        <v>27</v>
      </c>
      <c r="AE16" s="10">
        <f t="shared" si="0"/>
        <v>28</v>
      </c>
      <c r="AF16" s="10">
        <f aca="true" t="shared" si="1" ref="AF16:AL16">AF7</f>
        <v>29</v>
      </c>
      <c r="AG16" s="10">
        <f t="shared" si="1"/>
        <v>30</v>
      </c>
      <c r="AH16" s="10">
        <f t="shared" si="1"/>
        <v>0</v>
      </c>
      <c r="AI16" s="10">
        <f t="shared" si="1"/>
        <v>0</v>
      </c>
      <c r="AJ16" s="10">
        <f t="shared" si="1"/>
        <v>0</v>
      </c>
      <c r="AK16" s="10">
        <f t="shared" si="1"/>
        <v>0</v>
      </c>
      <c r="AL16" s="10">
        <f t="shared" si="1"/>
        <v>0</v>
      </c>
      <c r="AM16" s="10">
        <f>AM7</f>
        <v>0</v>
      </c>
      <c r="AN16" s="10">
        <f>AN7</f>
        <v>0</v>
      </c>
      <c r="AO16" s="10"/>
      <c r="AP16" s="10"/>
      <c r="AQ16" s="10"/>
      <c r="AR16" s="10"/>
      <c r="AS16" s="10"/>
      <c r="AT16" s="10"/>
      <c r="AU16" s="1"/>
      <c r="CE16" s="31"/>
      <c r="CF16" s="31"/>
      <c r="CG16" s="31"/>
      <c r="CH16" s="31"/>
      <c r="CI16" s="31"/>
      <c r="CJ16" s="10"/>
      <c r="CK16" s="10"/>
      <c r="CL16" s="10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</row>
    <row r="17" spans="1:92" ht="15.75">
      <c r="A17">
        <v>4</v>
      </c>
      <c r="C17" s="49">
        <v>1</v>
      </c>
      <c r="D17" s="38" t="s">
        <v>486</v>
      </c>
      <c r="E17"/>
      <c r="F17" s="61">
        <v>1</v>
      </c>
      <c r="G17" s="189">
        <v>3</v>
      </c>
      <c r="L17" s="176">
        <v>1</v>
      </c>
      <c r="R17" s="176">
        <v>1</v>
      </c>
      <c r="X17" s="178">
        <v>1</v>
      </c>
      <c r="AD17" s="178">
        <v>1</v>
      </c>
      <c r="AN17" s="10"/>
      <c r="AO17" s="16"/>
      <c r="AP17" s="16"/>
      <c r="AQ17" s="16"/>
      <c r="AR17" s="16"/>
      <c r="AS17" s="16"/>
      <c r="AT17" s="16"/>
      <c r="AU17" s="1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1:92" ht="15.75">
      <c r="A18">
        <v>5</v>
      </c>
      <c r="C18" s="49">
        <v>2</v>
      </c>
      <c r="D18" s="38" t="s">
        <v>487</v>
      </c>
      <c r="E18">
        <v>0</v>
      </c>
      <c r="F18" s="20">
        <v>1</v>
      </c>
      <c r="G18" s="184">
        <v>5</v>
      </c>
      <c r="L18" s="176">
        <v>1</v>
      </c>
      <c r="O18" s="176">
        <v>1</v>
      </c>
      <c r="R18" s="178">
        <v>1</v>
      </c>
      <c r="U18" s="176">
        <v>1</v>
      </c>
      <c r="X18" s="178">
        <v>1</v>
      </c>
      <c r="AD18" s="178">
        <v>1</v>
      </c>
      <c r="AN18" s="10"/>
      <c r="AU18" s="1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1:92" ht="15.75">
      <c r="A19">
        <v>6</v>
      </c>
      <c r="C19" s="49">
        <v>3</v>
      </c>
      <c r="D19" s="38" t="s">
        <v>488</v>
      </c>
      <c r="E19">
        <v>0</v>
      </c>
      <c r="F19" s="61">
        <v>1</v>
      </c>
      <c r="G19" s="189" t="s">
        <v>580</v>
      </c>
      <c r="L19" s="176">
        <v>0.5</v>
      </c>
      <c r="O19" s="176">
        <v>1</v>
      </c>
      <c r="R19" s="176">
        <v>1</v>
      </c>
      <c r="U19" s="176">
        <v>0.5</v>
      </c>
      <c r="X19" s="178">
        <v>1</v>
      </c>
      <c r="AD19" s="178">
        <v>1</v>
      </c>
      <c r="AN19" s="10"/>
      <c r="AO19" s="16"/>
      <c r="AP19" s="16"/>
      <c r="AQ19" s="16"/>
      <c r="AR19" s="16"/>
      <c r="AS19" s="16"/>
      <c r="AT19" s="16"/>
      <c r="AU19" s="1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1:92" ht="15.75">
      <c r="A20">
        <v>7</v>
      </c>
      <c r="C20" s="49">
        <v>4</v>
      </c>
      <c r="D20" s="38" t="s">
        <v>291</v>
      </c>
      <c r="E20">
        <v>0</v>
      </c>
      <c r="F20" s="61">
        <v>1</v>
      </c>
      <c r="G20" s="189">
        <v>5</v>
      </c>
      <c r="L20" s="176">
        <v>1</v>
      </c>
      <c r="O20" s="176">
        <v>1</v>
      </c>
      <c r="R20" s="176">
        <v>0.5</v>
      </c>
      <c r="U20" s="178">
        <v>1</v>
      </c>
      <c r="X20" s="178">
        <v>1</v>
      </c>
      <c r="AD20" s="178">
        <v>1</v>
      </c>
      <c r="AN20" s="10"/>
      <c r="AO20" s="16"/>
      <c r="AP20" s="16"/>
      <c r="AQ20" s="16"/>
      <c r="AR20" s="16"/>
      <c r="AS20" s="16"/>
      <c r="AT20" s="16"/>
      <c r="AU20" s="1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1:92" ht="15.75">
      <c r="A21">
        <v>8</v>
      </c>
      <c r="C21" s="49">
        <v>5</v>
      </c>
      <c r="D21" s="38" t="s">
        <v>489</v>
      </c>
      <c r="E21"/>
      <c r="F21" s="61">
        <v>1</v>
      </c>
      <c r="G21" s="189">
        <v>3</v>
      </c>
      <c r="L21" s="176">
        <v>1</v>
      </c>
      <c r="R21" s="176">
        <v>1</v>
      </c>
      <c r="X21" s="176">
        <v>1</v>
      </c>
      <c r="AD21" s="176">
        <v>1</v>
      </c>
      <c r="AN21" s="10"/>
      <c r="AO21" s="16"/>
      <c r="AP21" s="16"/>
      <c r="AQ21" s="16"/>
      <c r="AR21" s="16"/>
      <c r="AS21" s="16"/>
      <c r="AT21" s="16"/>
      <c r="AU21" s="1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1:92" ht="15.75">
      <c r="A22">
        <v>9</v>
      </c>
      <c r="C22" s="49">
        <v>7</v>
      </c>
      <c r="D22" s="38" t="s">
        <v>490</v>
      </c>
      <c r="E22"/>
      <c r="F22" s="61">
        <v>1</v>
      </c>
      <c r="G22" s="189">
        <v>3</v>
      </c>
      <c r="L22" s="176">
        <v>1</v>
      </c>
      <c r="R22" s="178">
        <v>1</v>
      </c>
      <c r="X22" s="176">
        <v>0.5</v>
      </c>
      <c r="AD22" s="178">
        <v>0.5</v>
      </c>
      <c r="AN22" s="10"/>
      <c r="AO22" s="16"/>
      <c r="AP22" s="16"/>
      <c r="AQ22" s="16"/>
      <c r="AR22" s="16"/>
      <c r="AS22" s="16"/>
      <c r="AT22" s="16"/>
      <c r="AU22" s="1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1:92" ht="15.75">
      <c r="A23">
        <v>10</v>
      </c>
      <c r="C23" s="49">
        <v>8</v>
      </c>
      <c r="D23" s="38" t="s">
        <v>491</v>
      </c>
      <c r="E23"/>
      <c r="F23" s="61">
        <v>1</v>
      </c>
      <c r="G23" s="189">
        <v>3</v>
      </c>
      <c r="L23" s="176">
        <v>1</v>
      </c>
      <c r="R23" s="176">
        <v>1</v>
      </c>
      <c r="X23" s="178">
        <v>1</v>
      </c>
      <c r="AD23" s="176">
        <v>1</v>
      </c>
      <c r="AN23" s="10"/>
      <c r="AO23" s="16"/>
      <c r="AP23" s="16"/>
      <c r="AQ23" s="16"/>
      <c r="AR23" s="16"/>
      <c r="AS23" s="16"/>
      <c r="AT23" s="16"/>
      <c r="AU23" s="1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1:92" ht="15.75">
      <c r="A24">
        <v>11</v>
      </c>
      <c r="C24" s="49">
        <v>9</v>
      </c>
      <c r="D24" s="38" t="s">
        <v>501</v>
      </c>
      <c r="E24"/>
      <c r="F24" s="61">
        <v>1</v>
      </c>
      <c r="G24" s="189">
        <v>3</v>
      </c>
      <c r="L24" s="176">
        <v>1</v>
      </c>
      <c r="R24" s="176">
        <v>0.5</v>
      </c>
      <c r="X24" s="178">
        <v>1</v>
      </c>
      <c r="AD24" s="178">
        <v>1</v>
      </c>
      <c r="AN24" s="10"/>
      <c r="AO24" s="16"/>
      <c r="AP24" s="16"/>
      <c r="AQ24" s="16"/>
      <c r="AR24" s="16"/>
      <c r="AS24" s="16"/>
      <c r="AT24" s="16"/>
      <c r="AU24" s="1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ht="15.75">
      <c r="A25">
        <v>12</v>
      </c>
      <c r="C25" s="49">
        <v>10</v>
      </c>
      <c r="D25" s="38" t="s">
        <v>293</v>
      </c>
      <c r="E25">
        <v>1</v>
      </c>
      <c r="F25" s="61">
        <v>1</v>
      </c>
      <c r="G25" s="189">
        <v>3</v>
      </c>
      <c r="I25" s="176">
        <v>1</v>
      </c>
      <c r="L25" s="176">
        <v>0.5</v>
      </c>
      <c r="O25" s="178">
        <v>1</v>
      </c>
      <c r="R25" s="176">
        <v>0.5</v>
      </c>
      <c r="U25" s="178">
        <v>0.5</v>
      </c>
      <c r="X25" s="178">
        <v>1</v>
      </c>
      <c r="AA25" s="176">
        <v>1</v>
      </c>
      <c r="AD25" s="178">
        <v>1</v>
      </c>
      <c r="AG25" s="176">
        <v>1</v>
      </c>
      <c r="AN25" s="10"/>
      <c r="AO25" s="16"/>
      <c r="AP25" s="16"/>
      <c r="AQ25" s="16"/>
      <c r="AR25" s="16"/>
      <c r="AS25" s="16"/>
      <c r="AT25" s="16"/>
      <c r="AU25" s="1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1:92" ht="15.75">
      <c r="A26">
        <v>13</v>
      </c>
      <c r="C26" s="49">
        <v>11</v>
      </c>
      <c r="D26" s="38" t="s">
        <v>190</v>
      </c>
      <c r="E26">
        <v>1</v>
      </c>
      <c r="F26" s="61">
        <v>1</v>
      </c>
      <c r="G26" s="189">
        <v>3</v>
      </c>
      <c r="I26" s="176">
        <v>0.5</v>
      </c>
      <c r="L26" s="176">
        <v>1</v>
      </c>
      <c r="O26" s="178">
        <v>1</v>
      </c>
      <c r="R26" s="178">
        <v>1</v>
      </c>
      <c r="U26" s="178">
        <v>1</v>
      </c>
      <c r="X26" s="178">
        <v>1</v>
      </c>
      <c r="AA26" s="176">
        <v>0.5</v>
      </c>
      <c r="AD26" s="178">
        <v>1</v>
      </c>
      <c r="AG26" s="176">
        <v>0.5</v>
      </c>
      <c r="AN26" s="10"/>
      <c r="AO26" s="16"/>
      <c r="AP26" s="16"/>
      <c r="AQ26" s="16"/>
      <c r="AR26" s="16"/>
      <c r="AS26" s="16"/>
      <c r="AT26" s="16"/>
      <c r="AU26" s="1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1:92" ht="15.75">
      <c r="A27">
        <v>14</v>
      </c>
      <c r="C27" s="49">
        <v>12</v>
      </c>
      <c r="D27" s="38" t="s">
        <v>502</v>
      </c>
      <c r="E27">
        <v>1</v>
      </c>
      <c r="F27" s="61">
        <v>1</v>
      </c>
      <c r="G27" s="189" t="s">
        <v>580</v>
      </c>
      <c r="I27" s="176">
        <v>0.5</v>
      </c>
      <c r="L27" s="176">
        <v>1</v>
      </c>
      <c r="O27" s="178">
        <v>0.5</v>
      </c>
      <c r="R27" s="176">
        <v>1</v>
      </c>
      <c r="U27" s="176">
        <v>0.5</v>
      </c>
      <c r="X27" s="176">
        <v>1</v>
      </c>
      <c r="AA27" s="176">
        <v>1</v>
      </c>
      <c r="AD27" s="178">
        <v>1</v>
      </c>
      <c r="AG27" s="176">
        <v>0.5</v>
      </c>
      <c r="AN27" s="10"/>
      <c r="AO27" s="16"/>
      <c r="AP27" s="16"/>
      <c r="AQ27" s="16"/>
      <c r="AR27" s="16"/>
      <c r="AS27" s="16"/>
      <c r="AT27" s="16"/>
      <c r="AU27" s="1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1:92" ht="15.75">
      <c r="A28">
        <v>15</v>
      </c>
      <c r="C28" s="49"/>
      <c r="D28" s="38" t="s">
        <v>311</v>
      </c>
      <c r="E28"/>
      <c r="F28" s="61">
        <v>1</v>
      </c>
      <c r="G28" s="189">
        <v>3</v>
      </c>
      <c r="L28" s="176">
        <v>1</v>
      </c>
      <c r="R28" s="176">
        <v>1</v>
      </c>
      <c r="X28" s="178">
        <v>1</v>
      </c>
      <c r="AD28" s="176">
        <v>1</v>
      </c>
      <c r="AN28" s="10"/>
      <c r="AO28" s="16"/>
      <c r="AP28" s="16"/>
      <c r="AQ28" s="16"/>
      <c r="AR28" s="16"/>
      <c r="AS28" s="16"/>
      <c r="AT28" s="16"/>
      <c r="AU28" s="1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1:92" ht="15.75">
      <c r="A29">
        <v>16</v>
      </c>
      <c r="C29" s="49"/>
      <c r="D29" s="38" t="s">
        <v>492</v>
      </c>
      <c r="E29"/>
      <c r="F29" s="61">
        <v>1</v>
      </c>
      <c r="G29" s="189">
        <v>3</v>
      </c>
      <c r="L29" s="176">
        <v>1</v>
      </c>
      <c r="R29" s="176">
        <v>1</v>
      </c>
      <c r="X29" s="176">
        <v>1</v>
      </c>
      <c r="AD29" s="176">
        <v>1</v>
      </c>
      <c r="AN29" s="10"/>
      <c r="AO29" s="16"/>
      <c r="AP29" s="16"/>
      <c r="AQ29" s="16"/>
      <c r="AR29" s="16"/>
      <c r="AS29" s="16"/>
      <c r="AT29" s="16"/>
      <c r="AU29" s="1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1:92" ht="15.75">
      <c r="A30">
        <v>17</v>
      </c>
      <c r="C30" s="49">
        <v>14</v>
      </c>
      <c r="D30" s="38" t="s">
        <v>294</v>
      </c>
      <c r="E30"/>
      <c r="F30" s="61">
        <v>1</v>
      </c>
      <c r="G30" s="189" t="s">
        <v>580</v>
      </c>
      <c r="L30" s="176">
        <v>1</v>
      </c>
      <c r="R30" s="178">
        <v>1</v>
      </c>
      <c r="X30" s="176">
        <v>1</v>
      </c>
      <c r="AD30" s="176">
        <v>1</v>
      </c>
      <c r="AN30" s="10"/>
      <c r="AO30" s="16"/>
      <c r="AP30" s="16"/>
      <c r="AQ30" s="16"/>
      <c r="AR30" s="16"/>
      <c r="AS30" s="16"/>
      <c r="AT30" s="16"/>
      <c r="AU30" s="1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1:92" ht="15.75">
      <c r="A31">
        <v>18</v>
      </c>
      <c r="C31" s="49">
        <v>15</v>
      </c>
      <c r="D31" s="38" t="s">
        <v>295</v>
      </c>
      <c r="E31">
        <v>1</v>
      </c>
      <c r="F31" s="61">
        <v>1</v>
      </c>
      <c r="G31" s="189">
        <v>3</v>
      </c>
      <c r="I31" s="176">
        <v>1</v>
      </c>
      <c r="L31" s="176">
        <v>0.5</v>
      </c>
      <c r="O31" s="178">
        <v>1</v>
      </c>
      <c r="U31" s="178">
        <v>1</v>
      </c>
      <c r="X31" s="178">
        <v>1</v>
      </c>
      <c r="AA31" s="178">
        <v>1</v>
      </c>
      <c r="AG31" s="178">
        <v>1</v>
      </c>
      <c r="AN31" s="10"/>
      <c r="AO31" s="16"/>
      <c r="AP31" s="16"/>
      <c r="AQ31" s="16"/>
      <c r="AR31" s="16"/>
      <c r="AS31" s="16"/>
      <c r="AT31" s="16"/>
      <c r="AU31" s="1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1:92" ht="15.75">
      <c r="A32">
        <v>19</v>
      </c>
      <c r="C32" s="49">
        <v>16</v>
      </c>
      <c r="D32" s="38" t="s">
        <v>295</v>
      </c>
      <c r="E32">
        <v>1</v>
      </c>
      <c r="F32" s="61">
        <v>1</v>
      </c>
      <c r="G32" s="189" t="s">
        <v>580</v>
      </c>
      <c r="I32" s="176">
        <v>1</v>
      </c>
      <c r="L32" s="176">
        <v>1</v>
      </c>
      <c r="O32" s="178">
        <v>0.5</v>
      </c>
      <c r="U32" s="178">
        <v>1</v>
      </c>
      <c r="X32" s="178">
        <v>1</v>
      </c>
      <c r="AA32" s="178">
        <v>1</v>
      </c>
      <c r="AG32" s="178">
        <v>1</v>
      </c>
      <c r="AN32" s="10"/>
      <c r="AO32" s="16"/>
      <c r="AP32" s="16"/>
      <c r="AQ32" s="16"/>
      <c r="AR32" s="16"/>
      <c r="AS32" s="16"/>
      <c r="AT32" s="16"/>
      <c r="AU32" s="1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1:92" ht="15.75">
      <c r="A33">
        <v>20</v>
      </c>
      <c r="C33" s="49">
        <v>17</v>
      </c>
      <c r="D33" s="38" t="s">
        <v>296</v>
      </c>
      <c r="E33"/>
      <c r="F33" s="61">
        <v>1</v>
      </c>
      <c r="G33" s="189">
        <v>5</v>
      </c>
      <c r="L33" s="176">
        <v>1</v>
      </c>
      <c r="R33" s="176">
        <v>0.5</v>
      </c>
      <c r="X33" s="176">
        <v>1</v>
      </c>
      <c r="AN33" s="10"/>
      <c r="AO33" s="16"/>
      <c r="AP33" s="16"/>
      <c r="AQ33" s="16"/>
      <c r="AR33" s="16"/>
      <c r="AS33" s="16"/>
      <c r="AT33" s="16"/>
      <c r="AU33" s="1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1:92" ht="15.75">
      <c r="A34">
        <v>21</v>
      </c>
      <c r="C34" s="49">
        <v>19</v>
      </c>
      <c r="D34" s="38" t="s">
        <v>297</v>
      </c>
      <c r="E34">
        <v>1</v>
      </c>
      <c r="F34" s="61">
        <v>1</v>
      </c>
      <c r="G34" s="189">
        <v>5</v>
      </c>
      <c r="I34" s="176">
        <v>0.5</v>
      </c>
      <c r="L34" s="176">
        <v>1</v>
      </c>
      <c r="O34" s="176">
        <v>1</v>
      </c>
      <c r="R34" s="176">
        <v>1</v>
      </c>
      <c r="U34" s="178">
        <v>1</v>
      </c>
      <c r="X34" s="178">
        <v>1</v>
      </c>
      <c r="AA34" s="176">
        <v>0.5</v>
      </c>
      <c r="AD34" s="176">
        <v>1</v>
      </c>
      <c r="AG34" s="176">
        <v>0.5</v>
      </c>
      <c r="AN34" s="10"/>
      <c r="AO34" s="16"/>
      <c r="AP34" s="16"/>
      <c r="AQ34" s="16"/>
      <c r="AR34" s="16"/>
      <c r="AS34" s="16"/>
      <c r="AT34" s="16"/>
      <c r="AU34" s="1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1:92" ht="15.75">
      <c r="A35">
        <v>22</v>
      </c>
      <c r="C35" s="49">
        <v>20</v>
      </c>
      <c r="D35" s="38" t="s">
        <v>50</v>
      </c>
      <c r="E35"/>
      <c r="F35" s="61">
        <v>1</v>
      </c>
      <c r="G35" s="189">
        <v>3</v>
      </c>
      <c r="L35" s="176">
        <v>1</v>
      </c>
      <c r="R35" s="176">
        <v>1</v>
      </c>
      <c r="X35" s="178">
        <v>1</v>
      </c>
      <c r="AD35" s="178">
        <v>1</v>
      </c>
      <c r="AN35" s="10"/>
      <c r="AO35" s="16"/>
      <c r="AP35" s="16"/>
      <c r="AQ35" s="16"/>
      <c r="AR35" s="16"/>
      <c r="AS35" s="16"/>
      <c r="AT35" s="16"/>
      <c r="AU35" s="1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1:92" ht="15.75">
      <c r="A36">
        <v>23</v>
      </c>
      <c r="C36" s="49">
        <v>21</v>
      </c>
      <c r="D36" s="38" t="s">
        <v>493</v>
      </c>
      <c r="E36">
        <v>1</v>
      </c>
      <c r="F36" s="61">
        <v>1</v>
      </c>
      <c r="G36" s="189">
        <v>3</v>
      </c>
      <c r="I36" s="176">
        <v>0.5</v>
      </c>
      <c r="L36" s="176">
        <v>1</v>
      </c>
      <c r="O36" s="178">
        <v>1</v>
      </c>
      <c r="R36" s="176">
        <v>1</v>
      </c>
      <c r="U36" s="176">
        <v>0.5</v>
      </c>
      <c r="X36" s="176">
        <v>0.5</v>
      </c>
      <c r="AA36" s="176">
        <v>0.5</v>
      </c>
      <c r="AD36" s="178">
        <v>1</v>
      </c>
      <c r="AG36" s="176">
        <v>0.5</v>
      </c>
      <c r="AN36" s="10"/>
      <c r="AO36" s="16"/>
      <c r="AP36" s="16"/>
      <c r="AQ36" s="16"/>
      <c r="AR36" s="16"/>
      <c r="AS36" s="16"/>
      <c r="AT36" s="16"/>
      <c r="AU36" s="1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1:92" ht="15.75">
      <c r="A37">
        <v>24</v>
      </c>
      <c r="C37" s="49">
        <v>22</v>
      </c>
      <c r="D37" s="38" t="s">
        <v>298</v>
      </c>
      <c r="E37">
        <v>1</v>
      </c>
      <c r="F37" s="61">
        <v>1</v>
      </c>
      <c r="G37" s="189">
        <v>3</v>
      </c>
      <c r="I37" s="176">
        <v>0.5</v>
      </c>
      <c r="L37" s="176">
        <v>1</v>
      </c>
      <c r="O37" s="178">
        <v>1</v>
      </c>
      <c r="R37" s="178">
        <v>1</v>
      </c>
      <c r="U37" s="178">
        <v>1</v>
      </c>
      <c r="X37" s="178">
        <v>1</v>
      </c>
      <c r="AA37" s="176">
        <v>0.5</v>
      </c>
      <c r="AD37" s="178">
        <v>1</v>
      </c>
      <c r="AG37" s="176">
        <v>0.5</v>
      </c>
      <c r="AN37" s="10"/>
      <c r="AO37" s="16"/>
      <c r="AP37" s="16"/>
      <c r="AQ37" s="16"/>
      <c r="AR37" s="16"/>
      <c r="AS37" s="16"/>
      <c r="AT37" s="16"/>
      <c r="AU37" s="1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1:92" ht="15.75">
      <c r="A38">
        <v>25</v>
      </c>
      <c r="C38" s="49">
        <v>23</v>
      </c>
      <c r="D38" s="38" t="s">
        <v>299</v>
      </c>
      <c r="E38">
        <v>1</v>
      </c>
      <c r="F38" s="61">
        <v>1</v>
      </c>
      <c r="G38" s="189" t="s">
        <v>580</v>
      </c>
      <c r="I38" s="176">
        <v>0.5</v>
      </c>
      <c r="L38" s="176">
        <v>0.5</v>
      </c>
      <c r="O38" s="178">
        <v>1</v>
      </c>
      <c r="R38" s="178">
        <v>1</v>
      </c>
      <c r="U38" s="176">
        <v>0.5</v>
      </c>
      <c r="X38" s="176">
        <v>1</v>
      </c>
      <c r="AA38" s="176">
        <v>0.5</v>
      </c>
      <c r="AD38" s="178">
        <v>1</v>
      </c>
      <c r="AG38" s="176">
        <v>0.5</v>
      </c>
      <c r="AN38" s="10"/>
      <c r="AO38" s="16"/>
      <c r="AP38" s="16"/>
      <c r="AQ38" s="16"/>
      <c r="AR38" s="16"/>
      <c r="AS38" s="16"/>
      <c r="AT38" s="16"/>
      <c r="AU38" s="1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1:92" ht="15.75">
      <c r="A39">
        <v>26</v>
      </c>
      <c r="C39" s="49">
        <v>24</v>
      </c>
      <c r="D39" s="38" t="s">
        <v>300</v>
      </c>
      <c r="E39"/>
      <c r="F39" s="20">
        <v>1</v>
      </c>
      <c r="G39" s="184">
        <v>3</v>
      </c>
      <c r="L39" s="176">
        <v>1</v>
      </c>
      <c r="O39" s="176">
        <v>1</v>
      </c>
      <c r="R39" s="176">
        <v>0.5</v>
      </c>
      <c r="U39" s="176">
        <v>1</v>
      </c>
      <c r="X39" s="178">
        <v>1</v>
      </c>
      <c r="AA39" s="176">
        <v>1</v>
      </c>
      <c r="AD39" s="178">
        <v>1</v>
      </c>
      <c r="AG39" s="176">
        <v>0.5</v>
      </c>
      <c r="AN39" s="175"/>
      <c r="AU39" s="1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1:92" ht="15.75">
      <c r="A40">
        <v>27</v>
      </c>
      <c r="C40" s="49">
        <v>25</v>
      </c>
      <c r="D40" s="38" t="s">
        <v>301</v>
      </c>
      <c r="E40"/>
      <c r="F40" s="61">
        <v>1</v>
      </c>
      <c r="G40" s="189">
        <v>5</v>
      </c>
      <c r="L40" s="176">
        <v>1</v>
      </c>
      <c r="R40" s="176">
        <v>1</v>
      </c>
      <c r="X40" s="178">
        <v>1</v>
      </c>
      <c r="AD40" s="176">
        <v>1</v>
      </c>
      <c r="AN40" s="10"/>
      <c r="AO40" s="16"/>
      <c r="AP40" s="16"/>
      <c r="AQ40" s="16"/>
      <c r="AR40" s="16"/>
      <c r="AS40" s="16"/>
      <c r="AT40" s="16"/>
      <c r="AU40" s="1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1:92" ht="15.75">
      <c r="A41">
        <v>28</v>
      </c>
      <c r="C41" s="49">
        <v>27</v>
      </c>
      <c r="D41" s="38" t="s">
        <v>51</v>
      </c>
      <c r="E41">
        <v>1</v>
      </c>
      <c r="F41" s="61">
        <v>1</v>
      </c>
      <c r="G41" s="189" t="s">
        <v>580</v>
      </c>
      <c r="I41" s="176">
        <v>1</v>
      </c>
      <c r="L41" s="176">
        <v>1</v>
      </c>
      <c r="O41" s="176">
        <v>1</v>
      </c>
      <c r="R41" s="176">
        <v>1</v>
      </c>
      <c r="U41" s="178">
        <v>1</v>
      </c>
      <c r="X41" s="176">
        <v>1</v>
      </c>
      <c r="AA41" s="178">
        <v>1</v>
      </c>
      <c r="AG41" s="178">
        <v>1</v>
      </c>
      <c r="AN41" s="10"/>
      <c r="AO41" s="16"/>
      <c r="AP41" s="16"/>
      <c r="AQ41" s="16"/>
      <c r="AR41" s="16"/>
      <c r="AS41" s="16"/>
      <c r="AT41" s="16"/>
      <c r="AU41" s="1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1:92" ht="15.75">
      <c r="A42">
        <v>29</v>
      </c>
      <c r="C42" s="49">
        <v>28</v>
      </c>
      <c r="D42" s="38" t="s">
        <v>503</v>
      </c>
      <c r="E42"/>
      <c r="F42" s="61">
        <v>1</v>
      </c>
      <c r="G42" s="189">
        <v>3</v>
      </c>
      <c r="L42" s="176">
        <v>1</v>
      </c>
      <c r="R42" s="176">
        <v>1</v>
      </c>
      <c r="X42" s="176">
        <v>0.5</v>
      </c>
      <c r="AD42" s="178">
        <v>1</v>
      </c>
      <c r="AN42" s="10"/>
      <c r="AO42" s="16"/>
      <c r="AP42" s="16"/>
      <c r="AQ42" s="16"/>
      <c r="AR42" s="16"/>
      <c r="AS42" s="16"/>
      <c r="AT42" s="16"/>
      <c r="AU42" s="1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1:92" ht="15.75">
      <c r="A43">
        <v>30</v>
      </c>
      <c r="C43" s="49">
        <v>29</v>
      </c>
      <c r="D43" s="38" t="s">
        <v>147</v>
      </c>
      <c r="E43"/>
      <c r="F43" s="61">
        <v>1</v>
      </c>
      <c r="G43" s="189" t="s">
        <v>580</v>
      </c>
      <c r="L43" s="176">
        <v>1</v>
      </c>
      <c r="X43" s="176">
        <v>0.5</v>
      </c>
      <c r="AD43" s="176">
        <v>0.5</v>
      </c>
      <c r="AP43" s="16"/>
      <c r="AQ43" s="16"/>
      <c r="AR43" s="16"/>
      <c r="AS43" s="16"/>
      <c r="AT43" s="16"/>
      <c r="AU43" s="1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1:92" ht="15.75">
      <c r="A44">
        <v>31</v>
      </c>
      <c r="C44" s="49">
        <v>30</v>
      </c>
      <c r="D44" s="38" t="s">
        <v>302</v>
      </c>
      <c r="E44">
        <v>1</v>
      </c>
      <c r="F44" s="61">
        <v>1</v>
      </c>
      <c r="G44" s="190">
        <v>3</v>
      </c>
      <c r="I44" s="176">
        <v>0.5</v>
      </c>
      <c r="L44" s="176">
        <v>1</v>
      </c>
      <c r="O44" s="176">
        <v>1</v>
      </c>
      <c r="R44" s="176">
        <v>0.5</v>
      </c>
      <c r="U44" s="176">
        <v>1</v>
      </c>
      <c r="X44" s="176">
        <v>1</v>
      </c>
      <c r="AA44" s="176">
        <v>0.5</v>
      </c>
      <c r="AD44" s="176">
        <v>1</v>
      </c>
      <c r="AG44" s="176">
        <v>0.5</v>
      </c>
      <c r="AN44" s="10"/>
      <c r="AO44" s="16"/>
      <c r="AP44" s="16"/>
      <c r="AQ44" s="16"/>
      <c r="AR44" s="16"/>
      <c r="AS44" s="16"/>
      <c r="AT44" s="16"/>
      <c r="AU44" s="1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1:92" ht="15.75">
      <c r="A45">
        <v>32</v>
      </c>
      <c r="C45" s="49">
        <v>31</v>
      </c>
      <c r="D45" s="38" t="s">
        <v>303</v>
      </c>
      <c r="E45">
        <v>1</v>
      </c>
      <c r="F45" s="61">
        <v>1</v>
      </c>
      <c r="G45" s="190">
        <v>3</v>
      </c>
      <c r="I45" s="176">
        <v>1</v>
      </c>
      <c r="L45" s="176">
        <v>0.5</v>
      </c>
      <c r="O45" s="176">
        <v>1</v>
      </c>
      <c r="R45" s="176">
        <v>1</v>
      </c>
      <c r="U45" s="178">
        <v>0.5</v>
      </c>
      <c r="X45" s="176">
        <v>1</v>
      </c>
      <c r="AA45" s="176">
        <v>1</v>
      </c>
      <c r="AD45" s="178">
        <v>1</v>
      </c>
      <c r="AG45" s="176">
        <v>1</v>
      </c>
      <c r="AN45" s="10"/>
      <c r="AO45" s="16"/>
      <c r="AP45" s="16"/>
      <c r="AQ45" s="16"/>
      <c r="AR45" s="16"/>
      <c r="AS45" s="16"/>
      <c r="AT45" s="16"/>
      <c r="AU45" s="1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1:92" ht="15.75">
      <c r="A46">
        <v>33</v>
      </c>
      <c r="C46" s="49">
        <v>32</v>
      </c>
      <c r="D46" s="38" t="s">
        <v>304</v>
      </c>
      <c r="E46">
        <v>1</v>
      </c>
      <c r="F46" s="61">
        <v>1</v>
      </c>
      <c r="G46" s="190">
        <v>5</v>
      </c>
      <c r="I46" s="176">
        <v>1</v>
      </c>
      <c r="L46" s="176">
        <v>1</v>
      </c>
      <c r="O46" s="176">
        <v>1</v>
      </c>
      <c r="R46" s="176">
        <v>1</v>
      </c>
      <c r="U46" s="176">
        <v>1</v>
      </c>
      <c r="X46" s="178">
        <v>1</v>
      </c>
      <c r="AA46" s="176">
        <v>0.5</v>
      </c>
      <c r="AD46" s="176">
        <v>1</v>
      </c>
      <c r="AG46" s="176">
        <v>0.5</v>
      </c>
      <c r="AN46" s="10"/>
      <c r="AO46" s="16"/>
      <c r="AP46" s="16"/>
      <c r="AQ46" s="16"/>
      <c r="AR46" s="16"/>
      <c r="AS46" s="16"/>
      <c r="AT46" s="16"/>
      <c r="AU46" s="1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1:92" ht="15.75">
      <c r="A47">
        <v>34</v>
      </c>
      <c r="C47" s="49">
        <v>33</v>
      </c>
      <c r="D47" s="38" t="s">
        <v>494</v>
      </c>
      <c r="E47">
        <v>1</v>
      </c>
      <c r="F47" s="61">
        <v>1</v>
      </c>
      <c r="G47" s="190" t="s">
        <v>580</v>
      </c>
      <c r="I47" s="176">
        <v>1</v>
      </c>
      <c r="L47" s="176">
        <v>1</v>
      </c>
      <c r="O47" s="176">
        <v>1</v>
      </c>
      <c r="R47" s="178">
        <v>1</v>
      </c>
      <c r="U47" s="178">
        <v>1</v>
      </c>
      <c r="X47" s="178">
        <v>1</v>
      </c>
      <c r="AA47" s="176">
        <v>1</v>
      </c>
      <c r="AD47" s="178">
        <v>1</v>
      </c>
      <c r="AG47" s="176">
        <v>1</v>
      </c>
      <c r="AN47" s="10"/>
      <c r="AO47" s="16"/>
      <c r="AP47" s="16"/>
      <c r="AQ47" s="16"/>
      <c r="AR47" s="16"/>
      <c r="AS47" s="16"/>
      <c r="AT47" s="16"/>
      <c r="AU47" s="1"/>
      <c r="CE47" s="16"/>
      <c r="CF47" s="16"/>
      <c r="CG47" s="16"/>
      <c r="CH47" s="16"/>
      <c r="CI47" s="16"/>
      <c r="CJ47" s="16"/>
      <c r="CK47" s="16"/>
      <c r="CL47" s="16"/>
      <c r="CM47" s="16"/>
      <c r="CN47" s="16"/>
    </row>
    <row r="48" spans="1:92" ht="15.75">
      <c r="A48">
        <v>35</v>
      </c>
      <c r="C48" s="49">
        <v>34</v>
      </c>
      <c r="D48" s="38" t="s">
        <v>305</v>
      </c>
      <c r="E48">
        <v>1</v>
      </c>
      <c r="F48" s="61">
        <v>1</v>
      </c>
      <c r="G48" s="190" t="s">
        <v>580</v>
      </c>
      <c r="I48" s="176">
        <v>1</v>
      </c>
      <c r="L48" s="176">
        <v>1</v>
      </c>
      <c r="O48" s="176">
        <v>1</v>
      </c>
      <c r="R48" s="176">
        <v>1</v>
      </c>
      <c r="U48" s="178">
        <v>0.5</v>
      </c>
      <c r="X48" s="178">
        <v>1</v>
      </c>
      <c r="AA48" s="176">
        <v>1</v>
      </c>
      <c r="AD48" s="178">
        <v>1</v>
      </c>
      <c r="AG48" s="176">
        <v>1</v>
      </c>
      <c r="AO48" s="16"/>
      <c r="AP48" s="16"/>
      <c r="AQ48" s="16"/>
      <c r="AR48" s="16"/>
      <c r="AS48" s="16"/>
      <c r="AT48" s="16"/>
      <c r="AU48" s="1"/>
      <c r="CE48" s="16"/>
      <c r="CF48" s="16"/>
      <c r="CG48" s="16"/>
      <c r="CH48" s="16"/>
      <c r="CI48" s="16"/>
      <c r="CJ48" s="16"/>
      <c r="CK48" s="16"/>
      <c r="CL48" s="16"/>
      <c r="CM48" s="16"/>
      <c r="CN48" s="16"/>
    </row>
    <row r="49" spans="1:251" ht="15.75">
      <c r="A49">
        <v>36</v>
      </c>
      <c r="C49" s="49">
        <v>35</v>
      </c>
      <c r="D49" s="38" t="s">
        <v>504</v>
      </c>
      <c r="E49"/>
      <c r="F49" s="61">
        <v>1</v>
      </c>
      <c r="G49" s="190">
        <v>3</v>
      </c>
      <c r="L49" s="176">
        <v>1</v>
      </c>
      <c r="R49" s="178">
        <v>1</v>
      </c>
      <c r="X49" s="176">
        <v>1</v>
      </c>
      <c r="AD49" s="176">
        <v>1</v>
      </c>
      <c r="AN49" s="16"/>
      <c r="AO49" s="16"/>
      <c r="AP49" s="16"/>
      <c r="AQ49" s="16"/>
      <c r="AR49" s="16"/>
      <c r="AS49" s="16"/>
      <c r="AT49" s="16"/>
      <c r="AU49" s="1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IQ49">
        <v>1</v>
      </c>
    </row>
    <row r="50" spans="1:92" ht="15.75">
      <c r="A50">
        <v>37</v>
      </c>
      <c r="C50" s="49"/>
      <c r="D50" s="38" t="s">
        <v>310</v>
      </c>
      <c r="E50">
        <v>1</v>
      </c>
      <c r="F50" s="61">
        <v>1</v>
      </c>
      <c r="G50" s="190">
        <v>3</v>
      </c>
      <c r="I50" s="176">
        <v>1</v>
      </c>
      <c r="L50" s="176">
        <v>0.5</v>
      </c>
      <c r="O50" s="178">
        <v>1</v>
      </c>
      <c r="R50" s="176">
        <v>1</v>
      </c>
      <c r="U50" s="178">
        <v>1</v>
      </c>
      <c r="X50" s="178">
        <v>1</v>
      </c>
      <c r="AA50" s="178">
        <v>1</v>
      </c>
      <c r="AG50" s="178">
        <v>1</v>
      </c>
      <c r="AN50" s="16"/>
      <c r="AO50" s="16"/>
      <c r="AP50" s="16"/>
      <c r="AQ50" s="16"/>
      <c r="AR50" s="16"/>
      <c r="AS50" s="16"/>
      <c r="AT50" s="16"/>
      <c r="AU50" s="1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1:92" ht="15.75">
      <c r="A51">
        <v>38</v>
      </c>
      <c r="C51" s="49">
        <v>36</v>
      </c>
      <c r="D51" s="38" t="s">
        <v>306</v>
      </c>
      <c r="E51">
        <v>1</v>
      </c>
      <c r="F51" s="61">
        <v>1</v>
      </c>
      <c r="G51" s="190">
        <v>5</v>
      </c>
      <c r="I51" s="176">
        <v>1</v>
      </c>
      <c r="L51" s="176">
        <v>0.5</v>
      </c>
      <c r="O51" s="178">
        <v>1</v>
      </c>
      <c r="R51" s="176">
        <v>1</v>
      </c>
      <c r="U51" s="178">
        <v>1</v>
      </c>
      <c r="X51" s="178">
        <v>1</v>
      </c>
      <c r="AA51" s="178">
        <v>1</v>
      </c>
      <c r="AG51" s="178">
        <v>1</v>
      </c>
      <c r="AN51" s="16"/>
      <c r="AO51" s="16"/>
      <c r="AP51" s="16"/>
      <c r="AQ51" s="16"/>
      <c r="AR51" s="16"/>
      <c r="AS51" s="16"/>
      <c r="AT51" s="16"/>
      <c r="AU51" s="1"/>
      <c r="CE51" s="16"/>
      <c r="CF51" s="16"/>
      <c r="CG51" s="16"/>
      <c r="CH51" s="16"/>
      <c r="CI51" s="16"/>
      <c r="CJ51" s="16"/>
      <c r="CK51" s="16"/>
      <c r="CL51" s="16"/>
      <c r="CM51" s="16"/>
      <c r="CN51" s="16"/>
    </row>
    <row r="52" spans="1:92" ht="15.75">
      <c r="A52">
        <v>39</v>
      </c>
      <c r="C52" s="49">
        <v>37</v>
      </c>
      <c r="D52" s="38" t="s">
        <v>307</v>
      </c>
      <c r="E52">
        <v>1</v>
      </c>
      <c r="F52" s="61">
        <v>1</v>
      </c>
      <c r="G52" s="190">
        <v>3</v>
      </c>
      <c r="I52" s="176">
        <v>0.5</v>
      </c>
      <c r="L52" s="176">
        <v>1</v>
      </c>
      <c r="O52" s="178">
        <v>1</v>
      </c>
      <c r="R52" s="176">
        <v>0.5</v>
      </c>
      <c r="U52" s="178">
        <v>1</v>
      </c>
      <c r="X52" s="176">
        <v>1</v>
      </c>
      <c r="AA52" s="176">
        <v>1</v>
      </c>
      <c r="AD52" s="176">
        <v>1</v>
      </c>
      <c r="AG52" s="176">
        <v>0.5</v>
      </c>
      <c r="AN52" s="16"/>
      <c r="AO52" s="16"/>
      <c r="AP52" s="16"/>
      <c r="AQ52" s="16"/>
      <c r="AR52" s="16"/>
      <c r="AS52" s="16"/>
      <c r="AT52" s="16"/>
      <c r="AU52" s="1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1:92" ht="15.75">
      <c r="A53">
        <v>40</v>
      </c>
      <c r="C53" s="49">
        <v>38</v>
      </c>
      <c r="D53" s="38" t="s">
        <v>178</v>
      </c>
      <c r="E53"/>
      <c r="F53" s="61">
        <v>1</v>
      </c>
      <c r="G53" s="190" t="s">
        <v>580</v>
      </c>
      <c r="L53" s="176">
        <v>1</v>
      </c>
      <c r="R53" s="176">
        <v>0.5</v>
      </c>
      <c r="X53" s="178">
        <v>1</v>
      </c>
      <c r="AD53" s="176">
        <v>0.5</v>
      </c>
      <c r="AN53" s="16"/>
      <c r="AO53" s="16"/>
      <c r="AP53" s="16"/>
      <c r="AQ53" s="16"/>
      <c r="AR53" s="16"/>
      <c r="AS53" s="16"/>
      <c r="AT53" s="16"/>
      <c r="AU53" s="1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1:92" ht="15.75">
      <c r="A54">
        <v>41</v>
      </c>
      <c r="C54" s="49">
        <v>39</v>
      </c>
      <c r="D54" s="38" t="s">
        <v>308</v>
      </c>
      <c r="E54"/>
      <c r="F54" s="61">
        <v>1</v>
      </c>
      <c r="G54" s="190" t="s">
        <v>580</v>
      </c>
      <c r="L54" s="176">
        <v>1</v>
      </c>
      <c r="R54" s="176">
        <v>1</v>
      </c>
      <c r="X54" s="176">
        <v>1</v>
      </c>
      <c r="AD54" s="176">
        <v>1</v>
      </c>
      <c r="AN54" s="16"/>
      <c r="AO54" s="16"/>
      <c r="AP54" s="16"/>
      <c r="AQ54" s="16"/>
      <c r="AR54" s="16"/>
      <c r="AS54" s="16"/>
      <c r="AT54" s="16"/>
      <c r="AU54" s="1"/>
      <c r="CE54" s="16"/>
      <c r="CF54" s="16"/>
      <c r="CG54" s="16"/>
      <c r="CH54" s="16"/>
      <c r="CI54" s="16"/>
      <c r="CJ54" s="16"/>
      <c r="CK54" s="16"/>
      <c r="CL54" s="16"/>
      <c r="CM54" s="16"/>
      <c r="CN54" s="16"/>
    </row>
    <row r="55" spans="1:92" ht="15.75">
      <c r="A55">
        <v>42</v>
      </c>
      <c r="C55" s="49">
        <v>40</v>
      </c>
      <c r="D55" s="38" t="s">
        <v>309</v>
      </c>
      <c r="E55"/>
      <c r="F55" s="61">
        <v>1</v>
      </c>
      <c r="G55" s="190" t="s">
        <v>580</v>
      </c>
      <c r="L55" s="176">
        <v>1</v>
      </c>
      <c r="R55" s="176">
        <v>1</v>
      </c>
      <c r="X55" s="176">
        <v>1</v>
      </c>
      <c r="AD55" s="176">
        <v>1</v>
      </c>
      <c r="AN55" s="16"/>
      <c r="AO55" s="16"/>
      <c r="AP55" s="16"/>
      <c r="AQ55" s="16"/>
      <c r="AR55" s="16"/>
      <c r="AS55" s="16"/>
      <c r="AT55" s="16"/>
      <c r="AU55" s="1"/>
      <c r="CE55" s="16"/>
      <c r="CF55" s="16"/>
      <c r="CG55" s="16"/>
      <c r="CH55" s="16"/>
      <c r="CI55" s="16"/>
      <c r="CJ55" s="16"/>
      <c r="CK55" s="16"/>
      <c r="CL55" s="16"/>
      <c r="CM55" s="16"/>
      <c r="CN55" s="16"/>
    </row>
    <row r="56" spans="1:92" ht="15.75">
      <c r="A56">
        <v>43</v>
      </c>
      <c r="C56" s="49"/>
      <c r="D56" s="38" t="s">
        <v>312</v>
      </c>
      <c r="E56"/>
      <c r="F56" s="61">
        <v>1</v>
      </c>
      <c r="G56" s="190" t="s">
        <v>580</v>
      </c>
      <c r="L56" s="176">
        <v>1</v>
      </c>
      <c r="R56" s="176">
        <v>1</v>
      </c>
      <c r="X56" s="176">
        <v>1</v>
      </c>
      <c r="AD56" s="176">
        <v>0</v>
      </c>
      <c r="AN56" s="16"/>
      <c r="AO56" s="16"/>
      <c r="AP56" s="16"/>
      <c r="AQ56" s="16"/>
      <c r="AR56" s="16"/>
      <c r="AS56" s="16"/>
      <c r="AT56" s="16"/>
      <c r="AU56" s="1"/>
      <c r="CE56" s="16"/>
      <c r="CF56" s="16"/>
      <c r="CG56" s="16"/>
      <c r="CH56" s="16"/>
      <c r="CI56" s="16"/>
      <c r="CJ56" s="16"/>
      <c r="CK56" s="16"/>
      <c r="CL56" s="16"/>
      <c r="CM56" s="16"/>
      <c r="CN56" s="16"/>
    </row>
    <row r="57" spans="3:92" ht="15.75">
      <c r="C57" s="49"/>
      <c r="D57" s="38" t="s">
        <v>610</v>
      </c>
      <c r="E57"/>
      <c r="F57" s="61">
        <v>1</v>
      </c>
      <c r="G57" s="189">
        <v>3</v>
      </c>
      <c r="R57" s="176">
        <v>0.5</v>
      </c>
      <c r="AD57" s="176">
        <v>1</v>
      </c>
      <c r="AN57" s="10"/>
      <c r="AO57" s="16"/>
      <c r="AP57" s="16"/>
      <c r="AQ57" s="16"/>
      <c r="AR57" s="16"/>
      <c r="AS57" s="16"/>
      <c r="AT57" s="16"/>
      <c r="AU57" s="1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3:92" ht="15.75">
      <c r="C58" s="49"/>
      <c r="D58" s="38" t="s">
        <v>611</v>
      </c>
      <c r="E58"/>
      <c r="F58" s="61">
        <v>1</v>
      </c>
      <c r="G58" s="189">
        <v>3</v>
      </c>
      <c r="R58" s="176">
        <v>1</v>
      </c>
      <c r="AD58" s="178">
        <v>1</v>
      </c>
      <c r="AN58" s="10"/>
      <c r="AO58" s="16"/>
      <c r="AP58" s="16"/>
      <c r="AQ58" s="16"/>
      <c r="AR58" s="16"/>
      <c r="AS58" s="16"/>
      <c r="AT58" s="16"/>
      <c r="AU58" s="1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3:92" ht="15.75">
      <c r="C59" s="49"/>
      <c r="D59" s="38" t="s">
        <v>612</v>
      </c>
      <c r="E59"/>
      <c r="F59" s="61">
        <v>1</v>
      </c>
      <c r="G59" s="189">
        <v>3</v>
      </c>
      <c r="R59" s="178">
        <v>1</v>
      </c>
      <c r="AD59" s="178">
        <v>1</v>
      </c>
      <c r="AN59" s="10"/>
      <c r="AO59" s="16"/>
      <c r="AP59" s="16"/>
      <c r="AQ59" s="16"/>
      <c r="AR59" s="16"/>
      <c r="AS59" s="16"/>
      <c r="AT59" s="16"/>
      <c r="AU59" s="1"/>
      <c r="CE59" s="16"/>
      <c r="CF59" s="16"/>
      <c r="CG59" s="16"/>
      <c r="CH59" s="16"/>
      <c r="CI59" s="16"/>
      <c r="CJ59" s="16"/>
      <c r="CK59" s="16"/>
      <c r="CL59" s="16"/>
      <c r="CM59" s="16"/>
      <c r="CN59" s="16"/>
    </row>
    <row r="60" spans="3:92" ht="15.75">
      <c r="C60" s="49"/>
      <c r="D60" s="38" t="s">
        <v>613</v>
      </c>
      <c r="E60"/>
      <c r="F60" s="61">
        <v>1</v>
      </c>
      <c r="G60" s="189">
        <v>3</v>
      </c>
      <c r="R60" s="176">
        <v>1</v>
      </c>
      <c r="AD60" s="176">
        <v>1</v>
      </c>
      <c r="AN60" s="10"/>
      <c r="AO60" s="16"/>
      <c r="AP60" s="16"/>
      <c r="AQ60" s="16"/>
      <c r="AR60" s="16"/>
      <c r="AS60" s="16"/>
      <c r="AT60" s="16"/>
      <c r="AU60" s="1"/>
      <c r="CE60" s="16"/>
      <c r="CF60" s="16"/>
      <c r="CG60" s="16"/>
      <c r="CH60" s="16"/>
      <c r="CI60" s="16"/>
      <c r="CJ60" s="16"/>
      <c r="CK60" s="16"/>
      <c r="CL60" s="16"/>
      <c r="CM60" s="16"/>
      <c r="CN60" s="16"/>
    </row>
    <row r="61" spans="3:92" ht="15.75">
      <c r="C61" s="49"/>
      <c r="D61" s="38" t="s">
        <v>614</v>
      </c>
      <c r="E61"/>
      <c r="F61" s="61">
        <v>1</v>
      </c>
      <c r="G61" s="189">
        <v>3</v>
      </c>
      <c r="R61" s="176">
        <v>0.5</v>
      </c>
      <c r="AD61" s="178">
        <v>1</v>
      </c>
      <c r="AN61" s="10"/>
      <c r="AO61" s="16"/>
      <c r="AP61" s="16"/>
      <c r="AQ61" s="16"/>
      <c r="AR61" s="16"/>
      <c r="AS61" s="16"/>
      <c r="AT61" s="16"/>
      <c r="AU61" s="1"/>
      <c r="CE61" s="16"/>
      <c r="CF61" s="16"/>
      <c r="CG61" s="16"/>
      <c r="CH61" s="16"/>
      <c r="CI61" s="16"/>
      <c r="CJ61" s="16"/>
      <c r="CK61" s="16"/>
      <c r="CL61" s="16"/>
      <c r="CM61" s="16"/>
      <c r="CN61" s="16"/>
    </row>
    <row r="62" spans="3:92" ht="15.75">
      <c r="C62" s="49"/>
      <c r="D62" s="38" t="s">
        <v>615</v>
      </c>
      <c r="E62"/>
      <c r="F62" s="61">
        <v>1</v>
      </c>
      <c r="G62" s="189">
        <v>3</v>
      </c>
      <c r="R62" s="178">
        <v>1</v>
      </c>
      <c r="AD62" s="178">
        <v>1</v>
      </c>
      <c r="AN62" s="10"/>
      <c r="AO62" s="16"/>
      <c r="AP62" s="16"/>
      <c r="AQ62" s="16"/>
      <c r="AR62" s="16"/>
      <c r="AS62" s="16"/>
      <c r="AT62" s="16"/>
      <c r="AU62" s="1"/>
      <c r="CE62" s="16"/>
      <c r="CF62" s="16"/>
      <c r="CG62" s="16"/>
      <c r="CH62" s="16"/>
      <c r="CI62" s="16"/>
      <c r="CJ62" s="16"/>
      <c r="CK62" s="16"/>
      <c r="CL62" s="16"/>
      <c r="CM62" s="16"/>
      <c r="CN62" s="16"/>
    </row>
    <row r="63" spans="3:92" ht="15.75">
      <c r="C63" s="49"/>
      <c r="D63" s="38" t="s">
        <v>616</v>
      </c>
      <c r="E63"/>
      <c r="F63" s="61">
        <v>1</v>
      </c>
      <c r="G63" s="189">
        <v>3</v>
      </c>
      <c r="R63" s="176">
        <v>1</v>
      </c>
      <c r="AD63" s="178">
        <v>1</v>
      </c>
      <c r="AN63" s="10"/>
      <c r="AO63" s="16"/>
      <c r="AP63" s="16"/>
      <c r="AQ63" s="16"/>
      <c r="AR63" s="16"/>
      <c r="AS63" s="16"/>
      <c r="AT63" s="16"/>
      <c r="AU63" s="1"/>
      <c r="CE63" s="16"/>
      <c r="CF63" s="16"/>
      <c r="CG63" s="16"/>
      <c r="CH63" s="16"/>
      <c r="CI63" s="16"/>
      <c r="CJ63" s="16"/>
      <c r="CK63" s="16"/>
      <c r="CL63" s="16"/>
      <c r="CM63" s="16"/>
      <c r="CN63" s="16"/>
    </row>
    <row r="64" spans="3:92" ht="15.75">
      <c r="C64" s="49"/>
      <c r="D64" s="38" t="s">
        <v>617</v>
      </c>
      <c r="E64"/>
      <c r="F64" s="61">
        <v>1</v>
      </c>
      <c r="G64" s="189">
        <v>3</v>
      </c>
      <c r="R64" s="178">
        <v>1</v>
      </c>
      <c r="AD64" s="176">
        <v>1</v>
      </c>
      <c r="AN64" s="10"/>
      <c r="AO64" s="16"/>
      <c r="AP64" s="16"/>
      <c r="AQ64" s="16"/>
      <c r="AR64" s="16"/>
      <c r="AS64" s="16"/>
      <c r="AT64" s="16"/>
      <c r="AU64" s="1"/>
      <c r="CE64" s="16"/>
      <c r="CF64" s="16"/>
      <c r="CG64" s="16"/>
      <c r="CH64" s="16"/>
      <c r="CI64" s="16"/>
      <c r="CJ64" s="16"/>
      <c r="CK64" s="16"/>
      <c r="CL64" s="16"/>
      <c r="CM64" s="16"/>
      <c r="CN64" s="16"/>
    </row>
    <row r="65" spans="3:92" ht="15.75">
      <c r="C65" s="49"/>
      <c r="D65" s="38" t="s">
        <v>618</v>
      </c>
      <c r="E65"/>
      <c r="F65" s="61">
        <v>1</v>
      </c>
      <c r="G65" s="189">
        <v>3</v>
      </c>
      <c r="R65" s="176">
        <v>0.5</v>
      </c>
      <c r="AD65" s="176">
        <v>0</v>
      </c>
      <c r="AN65" s="10"/>
      <c r="AO65" s="16"/>
      <c r="AP65" s="16"/>
      <c r="AQ65" s="16"/>
      <c r="AR65" s="16"/>
      <c r="AS65" s="16"/>
      <c r="AT65" s="16"/>
      <c r="AU65" s="1"/>
      <c r="CE65" s="16"/>
      <c r="CF65" s="16"/>
      <c r="CG65" s="16"/>
      <c r="CH65" s="16"/>
      <c r="CI65" s="16"/>
      <c r="CJ65" s="16"/>
      <c r="CK65" s="16"/>
      <c r="CL65" s="16"/>
      <c r="CM65" s="16"/>
      <c r="CN65" s="16"/>
    </row>
    <row r="66" spans="3:92" ht="15.75">
      <c r="C66" s="49"/>
      <c r="D66" s="38" t="s">
        <v>619</v>
      </c>
      <c r="E66"/>
      <c r="F66" s="61">
        <v>1</v>
      </c>
      <c r="G66" s="189">
        <v>3</v>
      </c>
      <c r="R66" s="176">
        <v>0.5</v>
      </c>
      <c r="AD66" s="176">
        <v>1</v>
      </c>
      <c r="AN66" s="10"/>
      <c r="AO66" s="16"/>
      <c r="AP66" s="16"/>
      <c r="AQ66" s="16"/>
      <c r="AR66" s="16"/>
      <c r="AS66" s="16"/>
      <c r="AT66" s="16"/>
      <c r="AU66" s="1"/>
      <c r="CE66" s="16"/>
      <c r="CF66" s="16"/>
      <c r="CG66" s="16"/>
      <c r="CH66" s="16"/>
      <c r="CI66" s="16"/>
      <c r="CJ66" s="16"/>
      <c r="CK66" s="16"/>
      <c r="CL66" s="16"/>
      <c r="CM66" s="16"/>
      <c r="CN66" s="16"/>
    </row>
    <row r="67" spans="1:92" ht="15.75">
      <c r="A67">
        <v>44</v>
      </c>
      <c r="C67" s="49">
        <v>6</v>
      </c>
      <c r="D67" s="38" t="s">
        <v>292</v>
      </c>
      <c r="E67"/>
      <c r="F67" s="61">
        <v>1</v>
      </c>
      <c r="G67" s="189" t="s">
        <v>580</v>
      </c>
      <c r="L67" s="176">
        <v>1</v>
      </c>
      <c r="R67" s="176">
        <v>1</v>
      </c>
      <c r="X67" s="176">
        <v>1</v>
      </c>
      <c r="AD67" s="176">
        <v>1</v>
      </c>
      <c r="AN67" s="10"/>
      <c r="AO67" s="16"/>
      <c r="AP67" s="16"/>
      <c r="AQ67" s="16"/>
      <c r="AR67" s="16"/>
      <c r="AS67" s="16"/>
      <c r="AT67" s="16"/>
      <c r="AU67" s="1"/>
      <c r="CE67" s="16"/>
      <c r="CF67" s="16"/>
      <c r="CG67" s="16"/>
      <c r="CH67" s="16"/>
      <c r="CI67" s="16"/>
      <c r="CJ67" s="16"/>
      <c r="CK67" s="16"/>
      <c r="CL67" s="16"/>
      <c r="CM67" s="16"/>
      <c r="CN67" s="16"/>
    </row>
    <row r="68" spans="1:92" ht="15.75">
      <c r="A68">
        <v>45</v>
      </c>
      <c r="C68" s="49">
        <v>41</v>
      </c>
      <c r="D68" s="38" t="s">
        <v>105</v>
      </c>
      <c r="E68"/>
      <c r="F68" s="61">
        <v>1</v>
      </c>
      <c r="G68" s="189" t="s">
        <v>580</v>
      </c>
      <c r="M68" s="176">
        <v>0</v>
      </c>
      <c r="S68" s="176">
        <v>0.5</v>
      </c>
      <c r="AN68" s="16"/>
      <c r="AO68" s="16"/>
      <c r="AP68" s="16"/>
      <c r="AQ68" s="16"/>
      <c r="AR68" s="16"/>
      <c r="AS68" s="16"/>
      <c r="AT68" s="16"/>
      <c r="AU68" s="1"/>
      <c r="CE68" s="16"/>
      <c r="CF68" s="16"/>
      <c r="CG68" s="16"/>
      <c r="CH68" s="16"/>
      <c r="CI68" s="16"/>
      <c r="CJ68" s="16"/>
      <c r="CK68" s="16"/>
      <c r="CL68" s="16"/>
      <c r="CM68" s="16"/>
      <c r="CN68" s="16"/>
    </row>
    <row r="69" spans="1:92" ht="15.75">
      <c r="A69">
        <v>46</v>
      </c>
      <c r="C69" s="16"/>
      <c r="D69" s="38"/>
      <c r="E69"/>
      <c r="F69" s="61"/>
      <c r="G69" s="189"/>
      <c r="AN69" s="16"/>
      <c r="AO69" s="16"/>
      <c r="AP69" s="16"/>
      <c r="AQ69" s="16"/>
      <c r="AR69" s="16"/>
      <c r="AS69" s="16"/>
      <c r="AT69" s="16"/>
      <c r="AU69" s="10"/>
      <c r="AV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</row>
    <row r="70" spans="1:120" ht="15.75">
      <c r="A70">
        <v>47</v>
      </c>
      <c r="C70" s="16"/>
      <c r="D70" s="15"/>
      <c r="E70" s="15"/>
      <c r="F70" s="15"/>
      <c r="G70" s="18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9"/>
      <c r="AP70" s="9"/>
      <c r="AQ70" s="9"/>
      <c r="AR70" s="9"/>
      <c r="AS70" s="9"/>
      <c r="AT70" s="9"/>
      <c r="AU70" s="10"/>
      <c r="AV70" s="16"/>
      <c r="AX70" s="1"/>
      <c r="CC70" s="24"/>
      <c r="CE70" s="24"/>
      <c r="CF70" s="24"/>
      <c r="CG70" s="24"/>
      <c r="CH70" s="24"/>
      <c r="CI70" s="24"/>
      <c r="CJ70" s="24"/>
      <c r="CK70" s="24"/>
      <c r="CL70" s="10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</row>
    <row r="71" spans="1:120" ht="18">
      <c r="A71">
        <v>48</v>
      </c>
      <c r="B71" s="53">
        <v>2</v>
      </c>
      <c r="C71" s="16"/>
      <c r="D71" s="50" t="s">
        <v>9</v>
      </c>
      <c r="E71" s="64"/>
      <c r="F71" s="64"/>
      <c r="G71" s="1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9"/>
      <c r="AP71" s="9"/>
      <c r="AQ71" s="9"/>
      <c r="AR71" s="9"/>
      <c r="AS71" s="9"/>
      <c r="AT71" s="9"/>
      <c r="AU71" s="10"/>
      <c r="AV71" s="16"/>
      <c r="AX71" s="1"/>
      <c r="CC71" s="24"/>
      <c r="CE71" s="28"/>
      <c r="CF71" s="28"/>
      <c r="CG71" s="28"/>
      <c r="CH71" s="28"/>
      <c r="CI71" s="28"/>
      <c r="CJ71" s="10"/>
      <c r="CK71" s="10"/>
      <c r="CL71" s="10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</row>
    <row r="72" spans="1:120" ht="18">
      <c r="A72">
        <v>49</v>
      </c>
      <c r="C72" s="16"/>
      <c r="D72" s="84">
        <f>'RESUM MENSUAL PAPER'!F9</f>
        <v>26658</v>
      </c>
      <c r="E72" s="64"/>
      <c r="F72" s="64"/>
      <c r="G72" s="182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9"/>
      <c r="AP72" s="9"/>
      <c r="AQ72" s="9"/>
      <c r="AR72" s="9"/>
      <c r="AS72" s="9"/>
      <c r="AT72" s="9"/>
      <c r="AU72" s="10"/>
      <c r="AV72" s="16"/>
      <c r="AX72" s="1"/>
      <c r="CC72" s="24"/>
      <c r="CE72" s="28"/>
      <c r="CF72" s="28"/>
      <c r="CG72" s="28"/>
      <c r="CH72" s="28"/>
      <c r="CI72" s="28"/>
      <c r="CJ72" s="10"/>
      <c r="CK72" s="10"/>
      <c r="CL72" s="10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</row>
    <row r="73" spans="1:120" ht="15.75">
      <c r="A73">
        <v>50</v>
      </c>
      <c r="C73" s="16"/>
      <c r="D73" s="19" t="s">
        <v>8</v>
      </c>
      <c r="E73" s="63"/>
      <c r="F73" s="61"/>
      <c r="G73" s="189"/>
      <c r="H73" s="10">
        <f aca="true" t="shared" si="2" ref="H73:AE73">H7</f>
        <v>1</v>
      </c>
      <c r="I73" s="10">
        <f t="shared" si="2"/>
        <v>2</v>
      </c>
      <c r="J73" s="10">
        <f t="shared" si="2"/>
        <v>3</v>
      </c>
      <c r="K73" s="10">
        <f t="shared" si="2"/>
        <v>5</v>
      </c>
      <c r="L73" s="10">
        <f t="shared" si="2"/>
        <v>6</v>
      </c>
      <c r="M73" s="10">
        <f t="shared" si="2"/>
        <v>7</v>
      </c>
      <c r="N73" s="10">
        <f t="shared" si="2"/>
        <v>8</v>
      </c>
      <c r="O73" s="10">
        <f t="shared" si="2"/>
        <v>9</v>
      </c>
      <c r="P73" s="10">
        <f t="shared" si="2"/>
        <v>10</v>
      </c>
      <c r="Q73" s="10">
        <f t="shared" si="2"/>
        <v>12</v>
      </c>
      <c r="R73" s="10">
        <f t="shared" si="2"/>
        <v>13</v>
      </c>
      <c r="S73" s="10">
        <f t="shared" si="2"/>
        <v>14</v>
      </c>
      <c r="T73" s="10">
        <f t="shared" si="2"/>
        <v>15</v>
      </c>
      <c r="U73" s="10">
        <f t="shared" si="2"/>
        <v>16</v>
      </c>
      <c r="V73" s="10">
        <f t="shared" si="2"/>
        <v>17</v>
      </c>
      <c r="W73" s="10">
        <f t="shared" si="2"/>
        <v>19</v>
      </c>
      <c r="X73" s="10">
        <f t="shared" si="2"/>
        <v>20</v>
      </c>
      <c r="Y73" s="10">
        <f t="shared" si="2"/>
        <v>21</v>
      </c>
      <c r="Z73" s="10">
        <f t="shared" si="2"/>
        <v>22</v>
      </c>
      <c r="AA73" s="10">
        <f t="shared" si="2"/>
        <v>23</v>
      </c>
      <c r="AB73" s="10">
        <f t="shared" si="2"/>
        <v>24</v>
      </c>
      <c r="AC73" s="10">
        <f t="shared" si="2"/>
        <v>26</v>
      </c>
      <c r="AD73" s="10">
        <f t="shared" si="2"/>
        <v>27</v>
      </c>
      <c r="AE73" s="10">
        <f t="shared" si="2"/>
        <v>28</v>
      </c>
      <c r="AF73" s="10">
        <f aca="true" t="shared" si="3" ref="AF73:AL73">AF7</f>
        <v>29</v>
      </c>
      <c r="AG73" s="10">
        <f t="shared" si="3"/>
        <v>30</v>
      </c>
      <c r="AH73" s="10">
        <f t="shared" si="3"/>
        <v>0</v>
      </c>
      <c r="AI73" s="10">
        <f t="shared" si="3"/>
        <v>0</v>
      </c>
      <c r="AJ73" s="10">
        <f t="shared" si="3"/>
        <v>0</v>
      </c>
      <c r="AK73" s="10">
        <f t="shared" si="3"/>
        <v>0</v>
      </c>
      <c r="AL73" s="10">
        <f t="shared" si="3"/>
        <v>0</v>
      </c>
      <c r="AM73" s="10">
        <f>AM7</f>
        <v>0</v>
      </c>
      <c r="AN73" s="10">
        <f>AN7</f>
        <v>0</v>
      </c>
      <c r="AO73" s="10"/>
      <c r="AP73" s="10"/>
      <c r="AQ73" s="10"/>
      <c r="AR73" s="10"/>
      <c r="AS73" s="10"/>
      <c r="AT73" s="10"/>
      <c r="AU73" s="10"/>
      <c r="AV73" s="16"/>
      <c r="AX73" s="1"/>
      <c r="CC73" s="24"/>
      <c r="CE73" s="22"/>
      <c r="CF73" s="22"/>
      <c r="CG73" s="22"/>
      <c r="CH73" s="22"/>
      <c r="CI73" s="22"/>
      <c r="CJ73" s="10"/>
      <c r="CK73" s="10"/>
      <c r="CL73" s="10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91" ht="15.75">
      <c r="A74">
        <v>51</v>
      </c>
      <c r="C74" s="49">
        <v>1</v>
      </c>
      <c r="D74" s="38" t="s">
        <v>313</v>
      </c>
      <c r="E74">
        <v>1</v>
      </c>
      <c r="F74" s="61">
        <v>1</v>
      </c>
      <c r="G74" s="189">
        <v>3</v>
      </c>
      <c r="H74" s="46"/>
      <c r="I74" s="176">
        <v>1</v>
      </c>
      <c r="J74" s="46"/>
      <c r="K74" s="46"/>
      <c r="L74" s="176">
        <v>1</v>
      </c>
      <c r="M74" s="46"/>
      <c r="N74" s="46"/>
      <c r="O74" s="176">
        <v>1</v>
      </c>
      <c r="P74" s="46"/>
      <c r="Q74" s="46"/>
      <c r="R74" s="176">
        <v>1</v>
      </c>
      <c r="S74" s="46"/>
      <c r="T74" s="46"/>
      <c r="U74" s="176">
        <v>1</v>
      </c>
      <c r="V74" s="46"/>
      <c r="W74" s="46"/>
      <c r="X74" s="176">
        <v>1</v>
      </c>
      <c r="Y74" s="46"/>
      <c r="Z74" s="46"/>
      <c r="AA74" s="176">
        <v>1</v>
      </c>
      <c r="AB74" s="46"/>
      <c r="AC74" s="46"/>
      <c r="AD74" s="176">
        <v>0.5</v>
      </c>
      <c r="AE74" s="46"/>
      <c r="AF74" s="46"/>
      <c r="AG74" s="178">
        <v>1</v>
      </c>
      <c r="AH74" s="46"/>
      <c r="AI74" s="46"/>
      <c r="AJ74" s="46"/>
      <c r="AK74" s="46"/>
      <c r="AL74" s="46"/>
      <c r="AM74" s="46"/>
      <c r="AN74" s="22"/>
      <c r="AO74" s="22"/>
      <c r="AP74" s="22"/>
      <c r="AQ74" s="22"/>
      <c r="AR74" s="22"/>
      <c r="AS74" s="22"/>
      <c r="AT74" s="22"/>
      <c r="AU74" s="10"/>
      <c r="AV74" s="16"/>
      <c r="AW74" s="21"/>
      <c r="AX74" s="1"/>
      <c r="CC74" s="24"/>
      <c r="CE74" s="16"/>
      <c r="CF74" s="16"/>
      <c r="CG74" s="16"/>
      <c r="CH74" s="16"/>
      <c r="CI74" s="16"/>
      <c r="CJ74" s="16"/>
      <c r="CK74" s="16"/>
      <c r="CL74" s="16"/>
      <c r="CM74" s="16"/>
    </row>
    <row r="75" spans="1:91" ht="15.75">
      <c r="A75">
        <v>52</v>
      </c>
      <c r="C75" s="49">
        <v>2</v>
      </c>
      <c r="D75" s="38" t="s">
        <v>313</v>
      </c>
      <c r="E75">
        <v>1</v>
      </c>
      <c r="F75" s="61">
        <v>1</v>
      </c>
      <c r="G75" s="189" t="s">
        <v>580</v>
      </c>
      <c r="H75" s="46"/>
      <c r="I75" s="176">
        <v>0.5</v>
      </c>
      <c r="J75" s="46"/>
      <c r="K75" s="46"/>
      <c r="L75" s="176">
        <v>0</v>
      </c>
      <c r="M75" s="46"/>
      <c r="N75" s="46"/>
      <c r="O75" s="176">
        <v>0</v>
      </c>
      <c r="P75" s="46"/>
      <c r="Q75" s="46"/>
      <c r="R75" s="176">
        <v>0</v>
      </c>
      <c r="S75" s="46"/>
      <c r="T75" s="46"/>
      <c r="U75" s="176">
        <v>0</v>
      </c>
      <c r="V75" s="46"/>
      <c r="W75" s="46"/>
      <c r="X75" s="176">
        <v>0</v>
      </c>
      <c r="Y75" s="46"/>
      <c r="Z75" s="46"/>
      <c r="AA75" s="176">
        <v>0.5</v>
      </c>
      <c r="AB75" s="46"/>
      <c r="AC75" s="46"/>
      <c r="AD75" s="176">
        <v>1</v>
      </c>
      <c r="AE75" s="46"/>
      <c r="AF75" s="46"/>
      <c r="AG75" s="178">
        <v>0.5</v>
      </c>
      <c r="AH75" s="46"/>
      <c r="AI75" s="46"/>
      <c r="AJ75" s="46"/>
      <c r="AK75" s="46"/>
      <c r="AL75" s="46"/>
      <c r="AM75" s="46"/>
      <c r="AN75" s="22"/>
      <c r="AO75" s="22"/>
      <c r="AP75" s="22"/>
      <c r="AQ75" s="22"/>
      <c r="AR75" s="22"/>
      <c r="AS75" s="22"/>
      <c r="AT75" s="22"/>
      <c r="AU75" s="10"/>
      <c r="AV75" s="16"/>
      <c r="AW75" s="21"/>
      <c r="AX75" s="1"/>
      <c r="CC75" s="24"/>
      <c r="CE75" s="16"/>
      <c r="CF75" s="16"/>
      <c r="CG75" s="16"/>
      <c r="CH75" s="16"/>
      <c r="CI75" s="16"/>
      <c r="CJ75" s="16"/>
      <c r="CK75" s="16"/>
      <c r="CL75" s="16"/>
      <c r="CM75" s="16"/>
    </row>
    <row r="76" spans="1:91" ht="15.75">
      <c r="A76">
        <v>53</v>
      </c>
      <c r="C76" s="49">
        <v>3</v>
      </c>
      <c r="D76" s="38" t="s">
        <v>314</v>
      </c>
      <c r="E76">
        <v>2</v>
      </c>
      <c r="F76" s="61">
        <v>1</v>
      </c>
      <c r="G76" s="189">
        <v>5</v>
      </c>
      <c r="H76" s="46"/>
      <c r="I76" s="176">
        <v>0.5</v>
      </c>
      <c r="J76" s="46"/>
      <c r="K76" s="178">
        <v>1</v>
      </c>
      <c r="L76" s="46"/>
      <c r="M76" s="178">
        <v>1</v>
      </c>
      <c r="N76" s="46"/>
      <c r="O76" s="178">
        <v>1</v>
      </c>
      <c r="P76" s="46"/>
      <c r="Q76" s="178">
        <v>1</v>
      </c>
      <c r="R76" s="46"/>
      <c r="S76" s="176">
        <v>1</v>
      </c>
      <c r="T76" s="46"/>
      <c r="U76" s="176">
        <v>1</v>
      </c>
      <c r="V76" s="46"/>
      <c r="W76" s="176">
        <v>1</v>
      </c>
      <c r="X76" s="46"/>
      <c r="Y76" s="178">
        <v>1</v>
      </c>
      <c r="Z76" s="46"/>
      <c r="AA76" s="178">
        <v>1</v>
      </c>
      <c r="AB76" s="46"/>
      <c r="AC76" s="178">
        <v>1</v>
      </c>
      <c r="AD76" s="46"/>
      <c r="AE76" s="176">
        <v>1</v>
      </c>
      <c r="AF76" s="46"/>
      <c r="AG76" s="178">
        <v>1</v>
      </c>
      <c r="AH76" s="46"/>
      <c r="AI76" s="46"/>
      <c r="AJ76" s="46"/>
      <c r="AK76" s="46"/>
      <c r="AL76" s="46"/>
      <c r="AM76" s="46"/>
      <c r="AO76" s="22"/>
      <c r="AP76" s="22"/>
      <c r="AQ76" s="22"/>
      <c r="AR76" s="22"/>
      <c r="AS76" s="22"/>
      <c r="AT76" s="22"/>
      <c r="AU76" s="1"/>
      <c r="AW76" s="21"/>
      <c r="AX76" s="1"/>
      <c r="CC76" s="24"/>
      <c r="CE76" s="16"/>
      <c r="CF76" s="16"/>
      <c r="CG76" s="16"/>
      <c r="CH76" s="16"/>
      <c r="CI76" s="16"/>
      <c r="CJ76" s="16"/>
      <c r="CK76" s="16"/>
      <c r="CL76" s="16"/>
      <c r="CM76" s="16"/>
    </row>
    <row r="77" spans="1:91" ht="15.75">
      <c r="A77">
        <v>54</v>
      </c>
      <c r="C77" s="49">
        <v>4</v>
      </c>
      <c r="D77" s="38" t="s">
        <v>315</v>
      </c>
      <c r="E77" s="36">
        <v>1</v>
      </c>
      <c r="F77" s="61">
        <v>1</v>
      </c>
      <c r="G77" s="189" t="s">
        <v>580</v>
      </c>
      <c r="H77" s="46"/>
      <c r="I77" s="176">
        <v>1</v>
      </c>
      <c r="J77" s="46"/>
      <c r="K77" s="46"/>
      <c r="L77" s="176">
        <v>1</v>
      </c>
      <c r="M77" s="46"/>
      <c r="N77" s="46"/>
      <c r="O77" s="178">
        <v>1</v>
      </c>
      <c r="P77" s="46"/>
      <c r="Q77" s="46"/>
      <c r="R77" s="176">
        <v>1</v>
      </c>
      <c r="S77" s="46"/>
      <c r="T77" s="46"/>
      <c r="U77" s="176">
        <v>1</v>
      </c>
      <c r="V77" s="46"/>
      <c r="W77" s="46"/>
      <c r="X77" s="176">
        <v>1</v>
      </c>
      <c r="Y77" s="46"/>
      <c r="Z77" s="46"/>
      <c r="AA77" s="178">
        <v>1</v>
      </c>
      <c r="AB77" s="46"/>
      <c r="AC77" s="46"/>
      <c r="AD77" s="176">
        <v>1</v>
      </c>
      <c r="AE77" s="46"/>
      <c r="AF77" s="46"/>
      <c r="AG77" s="178">
        <v>1</v>
      </c>
      <c r="AH77" s="46"/>
      <c r="AI77" s="46"/>
      <c r="AJ77" s="46"/>
      <c r="AK77" s="46"/>
      <c r="AL77" s="46"/>
      <c r="AM77" s="46"/>
      <c r="AO77" s="22"/>
      <c r="AP77" s="22"/>
      <c r="AQ77" s="22"/>
      <c r="AR77" s="22"/>
      <c r="AS77" s="22"/>
      <c r="AT77" s="22"/>
      <c r="AU77" s="1"/>
      <c r="AW77" s="21"/>
      <c r="AX77" s="1"/>
      <c r="CC77" s="24"/>
      <c r="CE77" s="16"/>
      <c r="CF77" s="16"/>
      <c r="CG77" s="16"/>
      <c r="CH77" s="16"/>
      <c r="CI77" s="16"/>
      <c r="CJ77" s="16"/>
      <c r="CK77" s="16"/>
      <c r="CL77" s="16"/>
      <c r="CM77" s="16"/>
    </row>
    <row r="78" spans="1:91" ht="15.75">
      <c r="A78">
        <v>55</v>
      </c>
      <c r="C78" s="49">
        <v>5</v>
      </c>
      <c r="D78" s="38" t="s">
        <v>316</v>
      </c>
      <c r="E78"/>
      <c r="F78" s="61">
        <v>1</v>
      </c>
      <c r="G78" s="189" t="s">
        <v>580</v>
      </c>
      <c r="H78" s="46"/>
      <c r="I78" s="46"/>
      <c r="J78" s="46"/>
      <c r="K78" s="46"/>
      <c r="L78" s="178">
        <v>1</v>
      </c>
      <c r="M78" s="46"/>
      <c r="N78" s="46"/>
      <c r="O78" s="176">
        <v>1</v>
      </c>
      <c r="P78" s="46"/>
      <c r="Q78" s="46"/>
      <c r="R78" s="176">
        <v>1</v>
      </c>
      <c r="S78" s="46"/>
      <c r="T78" s="46"/>
      <c r="U78" s="178">
        <v>1</v>
      </c>
      <c r="V78" s="46"/>
      <c r="W78" s="46"/>
      <c r="X78" s="178">
        <v>1</v>
      </c>
      <c r="Y78" s="46"/>
      <c r="Z78" s="46"/>
      <c r="AA78" s="178">
        <v>1</v>
      </c>
      <c r="AB78" s="46"/>
      <c r="AC78" s="46"/>
      <c r="AD78" s="178">
        <v>1</v>
      </c>
      <c r="AE78" s="46"/>
      <c r="AF78" s="46"/>
      <c r="AG78" s="178">
        <v>1</v>
      </c>
      <c r="AH78" s="46"/>
      <c r="AI78" s="46"/>
      <c r="AJ78" s="46"/>
      <c r="AK78" s="46"/>
      <c r="AL78" s="46"/>
      <c r="AM78" s="46"/>
      <c r="AO78" s="22"/>
      <c r="AP78" s="22"/>
      <c r="AQ78" s="22"/>
      <c r="AR78" s="22"/>
      <c r="AS78" s="22"/>
      <c r="AT78" s="22"/>
      <c r="AU78" s="1"/>
      <c r="AW78" s="21"/>
      <c r="AX78" s="1"/>
      <c r="CC78" s="24"/>
      <c r="CE78" s="16"/>
      <c r="CF78" s="16"/>
      <c r="CG78" s="16"/>
      <c r="CH78" s="16"/>
      <c r="CI78" s="16"/>
      <c r="CJ78" s="16"/>
      <c r="CK78" s="16"/>
      <c r="CL78" s="16"/>
      <c r="CM78" s="16"/>
    </row>
    <row r="79" spans="1:91" ht="15.75">
      <c r="A79">
        <v>56</v>
      </c>
      <c r="C79" s="49">
        <v>6</v>
      </c>
      <c r="D79" s="38" t="s">
        <v>505</v>
      </c>
      <c r="E79"/>
      <c r="F79" s="61">
        <v>1</v>
      </c>
      <c r="G79" s="189">
        <v>5</v>
      </c>
      <c r="H79" s="46"/>
      <c r="I79" s="46"/>
      <c r="J79" s="46"/>
      <c r="K79" s="46"/>
      <c r="L79" s="176">
        <v>1</v>
      </c>
      <c r="M79" s="46"/>
      <c r="N79" s="46"/>
      <c r="O79" s="46"/>
      <c r="P79" s="46"/>
      <c r="Q79" s="46"/>
      <c r="R79" s="176">
        <v>1</v>
      </c>
      <c r="S79" s="46"/>
      <c r="T79" s="46"/>
      <c r="U79" s="46"/>
      <c r="V79" s="46"/>
      <c r="W79" s="46"/>
      <c r="X79" s="176">
        <v>1</v>
      </c>
      <c r="Y79" s="46"/>
      <c r="Z79" s="46"/>
      <c r="AA79" s="46"/>
      <c r="AB79" s="46"/>
      <c r="AC79" s="46"/>
      <c r="AD79" s="176">
        <v>0.5</v>
      </c>
      <c r="AE79" s="46"/>
      <c r="AF79" s="46"/>
      <c r="AG79" s="46"/>
      <c r="AH79" s="46"/>
      <c r="AI79" s="46"/>
      <c r="AJ79" s="46"/>
      <c r="AK79" s="46"/>
      <c r="AL79" s="46"/>
      <c r="AM79" s="46"/>
      <c r="AN79" s="22"/>
      <c r="AO79" s="22"/>
      <c r="AP79" s="22"/>
      <c r="AQ79" s="22"/>
      <c r="AR79" s="22"/>
      <c r="AS79" s="22"/>
      <c r="AT79" s="22"/>
      <c r="AU79" s="1"/>
      <c r="AW79" s="21"/>
      <c r="AX79" s="1"/>
      <c r="CC79" s="24"/>
      <c r="CE79" s="16"/>
      <c r="CF79" s="16"/>
      <c r="CG79" s="16"/>
      <c r="CH79" s="16"/>
      <c r="CI79" s="16"/>
      <c r="CJ79" s="16"/>
      <c r="CK79" s="16"/>
      <c r="CL79" s="16"/>
      <c r="CM79" s="16"/>
    </row>
    <row r="80" spans="1:91" ht="15.75">
      <c r="A80">
        <v>57</v>
      </c>
      <c r="C80" s="49">
        <v>7</v>
      </c>
      <c r="D80" s="38" t="s">
        <v>60</v>
      </c>
      <c r="E80"/>
      <c r="F80" s="61">
        <v>1</v>
      </c>
      <c r="G80" s="189" t="s">
        <v>580</v>
      </c>
      <c r="H80" s="46"/>
      <c r="I80" s="46"/>
      <c r="J80" s="46"/>
      <c r="K80" s="46"/>
      <c r="L80" s="178">
        <v>1</v>
      </c>
      <c r="M80" s="46"/>
      <c r="N80" s="46"/>
      <c r="O80" s="46"/>
      <c r="P80" s="46"/>
      <c r="Q80" s="46"/>
      <c r="R80" s="176">
        <v>0.5</v>
      </c>
      <c r="S80" s="46"/>
      <c r="T80" s="46"/>
      <c r="U80" s="46"/>
      <c r="V80" s="46"/>
      <c r="W80" s="46"/>
      <c r="X80" s="176">
        <v>0.5</v>
      </c>
      <c r="Y80" s="46"/>
      <c r="Z80" s="46"/>
      <c r="AA80" s="46"/>
      <c r="AB80" s="46"/>
      <c r="AC80" s="46"/>
      <c r="AD80" s="176">
        <v>0</v>
      </c>
      <c r="AE80" s="46"/>
      <c r="AF80" s="46"/>
      <c r="AG80" s="46"/>
      <c r="AH80" s="46"/>
      <c r="AI80" s="46"/>
      <c r="AJ80" s="46"/>
      <c r="AK80" s="46"/>
      <c r="AL80" s="46"/>
      <c r="AM80" s="46"/>
      <c r="AN80" s="22"/>
      <c r="AO80" s="22"/>
      <c r="AP80" s="22"/>
      <c r="AQ80" s="22"/>
      <c r="AR80" s="22"/>
      <c r="AS80" s="22"/>
      <c r="AT80" s="22"/>
      <c r="AU80" s="1"/>
      <c r="AW80" s="21"/>
      <c r="AX80" s="1"/>
      <c r="CC80" s="24"/>
      <c r="CE80" s="16"/>
      <c r="CF80" s="16"/>
      <c r="CG80" s="16"/>
      <c r="CH80" s="16"/>
      <c r="CI80" s="16"/>
      <c r="CJ80" s="16"/>
      <c r="CK80" s="16"/>
      <c r="CL80" s="16"/>
      <c r="CM80" s="16"/>
    </row>
    <row r="81" spans="1:91" ht="15.75">
      <c r="A81">
        <v>58</v>
      </c>
      <c r="C81" s="49">
        <v>8</v>
      </c>
      <c r="D81" s="38" t="s">
        <v>61</v>
      </c>
      <c r="E81"/>
      <c r="F81" s="61">
        <v>1</v>
      </c>
      <c r="G81" s="189" t="s">
        <v>580</v>
      </c>
      <c r="H81" s="46"/>
      <c r="I81" s="46"/>
      <c r="J81" s="46"/>
      <c r="K81" s="46"/>
      <c r="L81" s="176">
        <v>1</v>
      </c>
      <c r="M81" s="46"/>
      <c r="N81" s="46"/>
      <c r="O81" s="176">
        <v>1</v>
      </c>
      <c r="P81" s="46"/>
      <c r="Q81" s="46"/>
      <c r="R81" s="176">
        <v>1</v>
      </c>
      <c r="S81" s="46"/>
      <c r="T81" s="46"/>
      <c r="U81" s="176">
        <v>1</v>
      </c>
      <c r="V81" s="46"/>
      <c r="W81" s="46"/>
      <c r="X81" s="176">
        <v>1</v>
      </c>
      <c r="Y81" s="46"/>
      <c r="Z81" s="46"/>
      <c r="AA81" s="176">
        <v>1</v>
      </c>
      <c r="AB81" s="46"/>
      <c r="AC81" s="46"/>
      <c r="AD81" s="178">
        <v>1</v>
      </c>
      <c r="AE81" s="46"/>
      <c r="AF81" s="46"/>
      <c r="AG81" s="178">
        <v>1</v>
      </c>
      <c r="AH81" s="46"/>
      <c r="AI81" s="46"/>
      <c r="AJ81" s="46"/>
      <c r="AK81" s="46"/>
      <c r="AL81" s="46"/>
      <c r="AM81" s="46"/>
      <c r="AO81" s="22"/>
      <c r="AP81" s="22"/>
      <c r="AQ81" s="22"/>
      <c r="AR81" s="22"/>
      <c r="AS81" s="22"/>
      <c r="AT81" s="22"/>
      <c r="AU81" s="1"/>
      <c r="AW81" s="21"/>
      <c r="AX81" s="1"/>
      <c r="CC81" s="24"/>
      <c r="CE81" s="16"/>
      <c r="CF81" s="16"/>
      <c r="CG81" s="16"/>
      <c r="CH81" s="16"/>
      <c r="CI81" s="16"/>
      <c r="CJ81" s="16"/>
      <c r="CK81" s="16"/>
      <c r="CL81" s="16"/>
      <c r="CM81" s="16"/>
    </row>
    <row r="82" spans="1:91" ht="15.75">
      <c r="A82">
        <v>59</v>
      </c>
      <c r="C82" s="49">
        <v>9</v>
      </c>
      <c r="D82" s="38" t="s">
        <v>62</v>
      </c>
      <c r="E82"/>
      <c r="F82" s="61">
        <v>1</v>
      </c>
      <c r="G82" s="189" t="s">
        <v>580</v>
      </c>
      <c r="H82" s="46"/>
      <c r="I82" s="46"/>
      <c r="J82" s="46"/>
      <c r="K82" s="46"/>
      <c r="L82" s="178">
        <v>1</v>
      </c>
      <c r="M82" s="46"/>
      <c r="N82" s="46"/>
      <c r="O82" s="46"/>
      <c r="P82" s="46"/>
      <c r="Q82" s="46"/>
      <c r="R82" s="178">
        <v>1</v>
      </c>
      <c r="S82" s="46"/>
      <c r="T82" s="46"/>
      <c r="U82" s="46"/>
      <c r="V82" s="46"/>
      <c r="W82" s="46"/>
      <c r="X82" s="178">
        <v>1</v>
      </c>
      <c r="Y82" s="46"/>
      <c r="Z82" s="46"/>
      <c r="AA82" s="46"/>
      <c r="AB82" s="46"/>
      <c r="AC82" s="46"/>
      <c r="AD82" s="176">
        <v>0</v>
      </c>
      <c r="AE82" s="46"/>
      <c r="AF82" s="46"/>
      <c r="AG82" s="46"/>
      <c r="AH82" s="46"/>
      <c r="AI82" s="46"/>
      <c r="AJ82" s="46"/>
      <c r="AK82" s="46"/>
      <c r="AL82" s="46"/>
      <c r="AM82" s="46"/>
      <c r="AO82" s="22"/>
      <c r="AP82" s="22"/>
      <c r="AQ82" s="10"/>
      <c r="AR82" s="10"/>
      <c r="AS82" s="10"/>
      <c r="AT82" s="10"/>
      <c r="AU82" s="1"/>
      <c r="AW82" s="1"/>
      <c r="AX82" s="1"/>
      <c r="CC82" s="24"/>
      <c r="CE82" s="16"/>
      <c r="CF82" s="16"/>
      <c r="CG82" s="16"/>
      <c r="CH82" s="16"/>
      <c r="CI82" s="16"/>
      <c r="CJ82" s="16"/>
      <c r="CK82" s="16"/>
      <c r="CL82" s="16"/>
      <c r="CM82" s="16"/>
    </row>
    <row r="83" spans="1:91" ht="15.75">
      <c r="A83">
        <v>60</v>
      </c>
      <c r="C83" s="49">
        <v>10</v>
      </c>
      <c r="D83" s="38" t="s">
        <v>317</v>
      </c>
      <c r="E83">
        <v>2</v>
      </c>
      <c r="F83" s="61">
        <v>1</v>
      </c>
      <c r="G83" s="189" t="s">
        <v>580</v>
      </c>
      <c r="H83" s="46"/>
      <c r="I83" s="176">
        <v>0.5</v>
      </c>
      <c r="J83" s="46"/>
      <c r="K83" s="46"/>
      <c r="L83" s="46"/>
      <c r="M83" s="46"/>
      <c r="N83" s="46"/>
      <c r="O83" s="176">
        <v>1</v>
      </c>
      <c r="P83" s="46"/>
      <c r="Q83" s="46"/>
      <c r="R83" s="46"/>
      <c r="S83" s="46"/>
      <c r="T83" s="46"/>
      <c r="U83" s="176">
        <v>0.5</v>
      </c>
      <c r="V83" s="46"/>
      <c r="W83" s="46"/>
      <c r="X83" s="46"/>
      <c r="Y83" s="46"/>
      <c r="Z83" s="46"/>
      <c r="AA83" s="176">
        <v>1</v>
      </c>
      <c r="AB83" s="46"/>
      <c r="AC83" s="46"/>
      <c r="AD83" s="46"/>
      <c r="AE83" s="46"/>
      <c r="AF83" s="46"/>
      <c r="AG83" s="176">
        <v>0.5</v>
      </c>
      <c r="AH83" s="46"/>
      <c r="AI83" s="46"/>
      <c r="AJ83" s="46"/>
      <c r="AK83" s="46"/>
      <c r="AL83" s="46"/>
      <c r="AM83" s="46"/>
      <c r="AO83" s="22"/>
      <c r="AP83" s="22"/>
      <c r="AQ83" s="10"/>
      <c r="AR83" s="10"/>
      <c r="AS83" s="10"/>
      <c r="AT83" s="10"/>
      <c r="AU83" s="1"/>
      <c r="AW83" s="1"/>
      <c r="AX83" s="1"/>
      <c r="CC83" s="24"/>
      <c r="CE83" s="16"/>
      <c r="CF83" s="16"/>
      <c r="CG83" s="16"/>
      <c r="CH83" s="16"/>
      <c r="CI83" s="16"/>
      <c r="CJ83" s="16"/>
      <c r="CK83" s="16"/>
      <c r="CL83" s="16"/>
      <c r="CM83" s="16"/>
    </row>
    <row r="84" spans="1:91" ht="15.75">
      <c r="A84">
        <v>61</v>
      </c>
      <c r="C84" s="49">
        <v>11</v>
      </c>
      <c r="D84" s="38" t="s">
        <v>318</v>
      </c>
      <c r="E84">
        <v>1</v>
      </c>
      <c r="F84" s="61">
        <v>1</v>
      </c>
      <c r="G84" s="189" t="s">
        <v>580</v>
      </c>
      <c r="H84" s="46"/>
      <c r="I84" s="176">
        <v>1</v>
      </c>
      <c r="J84" s="46"/>
      <c r="K84" s="46"/>
      <c r="L84" s="46"/>
      <c r="M84" s="46"/>
      <c r="N84" s="46"/>
      <c r="O84" s="176">
        <v>0.5</v>
      </c>
      <c r="P84" s="46"/>
      <c r="Q84" s="46"/>
      <c r="R84" s="46"/>
      <c r="S84" s="46"/>
      <c r="T84" s="46"/>
      <c r="U84" s="176">
        <v>0</v>
      </c>
      <c r="V84" s="46"/>
      <c r="W84" s="46"/>
      <c r="X84" s="46"/>
      <c r="Y84" s="46"/>
      <c r="Z84" s="46"/>
      <c r="AA84" s="176">
        <v>1</v>
      </c>
      <c r="AB84" s="46"/>
      <c r="AC84" s="46"/>
      <c r="AD84" s="46"/>
      <c r="AE84" s="46"/>
      <c r="AF84" s="46"/>
      <c r="AG84" s="178">
        <v>1</v>
      </c>
      <c r="AH84" s="46"/>
      <c r="AI84" s="46"/>
      <c r="AJ84" s="46"/>
      <c r="AK84" s="46"/>
      <c r="AL84" s="46"/>
      <c r="AM84" s="46"/>
      <c r="AO84" s="22"/>
      <c r="AP84" s="22"/>
      <c r="AQ84" s="10"/>
      <c r="AR84" s="10"/>
      <c r="AS84" s="10"/>
      <c r="AT84" s="10"/>
      <c r="AU84" s="1"/>
      <c r="AW84" s="1"/>
      <c r="CD84" s="16"/>
      <c r="CE84" s="16"/>
      <c r="CF84" s="16"/>
      <c r="CG84" s="16"/>
      <c r="CH84" s="16"/>
      <c r="CI84" s="16"/>
      <c r="CJ84" s="16"/>
      <c r="CK84" s="16"/>
      <c r="CL84" s="16"/>
      <c r="CM84" s="16"/>
    </row>
    <row r="85" spans="1:91" ht="15.75">
      <c r="A85">
        <v>62</v>
      </c>
      <c r="C85" s="49">
        <v>12</v>
      </c>
      <c r="D85" s="38" t="s">
        <v>506</v>
      </c>
      <c r="E85">
        <v>1</v>
      </c>
      <c r="F85" s="61">
        <v>1</v>
      </c>
      <c r="G85" s="189" t="s">
        <v>580</v>
      </c>
      <c r="H85" s="46"/>
      <c r="I85" s="176">
        <v>1</v>
      </c>
      <c r="J85" s="46"/>
      <c r="K85" s="46"/>
      <c r="L85" s="46"/>
      <c r="M85" s="46"/>
      <c r="N85" s="46"/>
      <c r="O85" s="176">
        <v>0.5</v>
      </c>
      <c r="P85" s="46"/>
      <c r="Q85" s="46"/>
      <c r="R85" s="46"/>
      <c r="S85" s="46"/>
      <c r="T85" s="46"/>
      <c r="U85" s="176">
        <v>0.5</v>
      </c>
      <c r="V85" s="46"/>
      <c r="W85" s="46"/>
      <c r="X85" s="46"/>
      <c r="Y85" s="46"/>
      <c r="Z85" s="46"/>
      <c r="AA85" s="176">
        <v>1</v>
      </c>
      <c r="AB85" s="46"/>
      <c r="AC85" s="46"/>
      <c r="AD85" s="46"/>
      <c r="AE85" s="46"/>
      <c r="AF85" s="46"/>
      <c r="AG85" s="176">
        <v>0.5</v>
      </c>
      <c r="AH85" s="46"/>
      <c r="AI85" s="46"/>
      <c r="AJ85" s="46"/>
      <c r="AK85" s="46"/>
      <c r="AL85" s="46"/>
      <c r="AM85" s="46"/>
      <c r="AO85" s="22"/>
      <c r="AP85" s="22"/>
      <c r="AQ85" s="10"/>
      <c r="AR85" s="10"/>
      <c r="AS85" s="10"/>
      <c r="AT85" s="10"/>
      <c r="AU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6"/>
      <c r="CE85" s="16"/>
      <c r="CF85" s="16"/>
      <c r="CG85" s="16"/>
      <c r="CH85" s="16"/>
      <c r="CI85" s="16"/>
      <c r="CJ85" s="16"/>
      <c r="CK85" s="16"/>
      <c r="CL85" s="16"/>
      <c r="CM85" s="16"/>
    </row>
    <row r="86" spans="1:91" ht="15.75">
      <c r="A86">
        <v>63</v>
      </c>
      <c r="C86" s="49">
        <v>13</v>
      </c>
      <c r="D86" s="38" t="s">
        <v>507</v>
      </c>
      <c r="E86">
        <v>2</v>
      </c>
      <c r="F86" s="61">
        <v>1</v>
      </c>
      <c r="G86" s="189">
        <v>5</v>
      </c>
      <c r="H86" s="46"/>
      <c r="I86" s="176">
        <v>1</v>
      </c>
      <c r="J86" s="46"/>
      <c r="K86" s="178">
        <v>1</v>
      </c>
      <c r="L86" s="46"/>
      <c r="M86" s="178">
        <v>1</v>
      </c>
      <c r="N86" s="46"/>
      <c r="O86" s="176">
        <v>1</v>
      </c>
      <c r="P86" s="46"/>
      <c r="Q86" s="178">
        <v>1</v>
      </c>
      <c r="R86" s="46"/>
      <c r="S86" s="178">
        <v>1</v>
      </c>
      <c r="T86" s="46"/>
      <c r="U86" s="176">
        <v>1</v>
      </c>
      <c r="V86" s="46"/>
      <c r="W86" s="176">
        <v>0.5</v>
      </c>
      <c r="X86" s="46"/>
      <c r="Y86" s="178">
        <v>1</v>
      </c>
      <c r="Z86" s="46"/>
      <c r="AA86" s="176">
        <v>1</v>
      </c>
      <c r="AB86" s="46"/>
      <c r="AC86" s="178">
        <v>1</v>
      </c>
      <c r="AD86" s="46"/>
      <c r="AE86" s="176">
        <v>1</v>
      </c>
      <c r="AF86" s="46"/>
      <c r="AG86" s="178">
        <v>1</v>
      </c>
      <c r="AH86" s="46"/>
      <c r="AI86" s="46"/>
      <c r="AJ86" s="46"/>
      <c r="AK86" s="46"/>
      <c r="AL86" s="46"/>
      <c r="AM86" s="46"/>
      <c r="AO86" s="22"/>
      <c r="AP86" s="22"/>
      <c r="AQ86" s="10"/>
      <c r="AR86" s="10"/>
      <c r="AS86" s="10"/>
      <c r="AT86" s="10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6"/>
      <c r="CE86" s="16"/>
      <c r="CF86" s="16"/>
      <c r="CG86" s="16"/>
      <c r="CH86" s="16"/>
      <c r="CI86" s="16"/>
      <c r="CJ86" s="16"/>
      <c r="CK86" s="16"/>
      <c r="CL86" s="16"/>
      <c r="CM86" s="16"/>
    </row>
    <row r="87" spans="1:91" ht="15.75">
      <c r="A87">
        <v>64</v>
      </c>
      <c r="C87" s="49">
        <v>14</v>
      </c>
      <c r="D87" s="38" t="s">
        <v>495</v>
      </c>
      <c r="E87">
        <v>2</v>
      </c>
      <c r="F87" s="61">
        <v>1</v>
      </c>
      <c r="G87" s="189">
        <v>3</v>
      </c>
      <c r="H87" s="46"/>
      <c r="I87" s="176">
        <v>1</v>
      </c>
      <c r="J87" s="46"/>
      <c r="K87" s="178">
        <v>1</v>
      </c>
      <c r="L87" s="46"/>
      <c r="M87" s="178">
        <v>1</v>
      </c>
      <c r="N87" s="46"/>
      <c r="O87" s="178">
        <v>1</v>
      </c>
      <c r="P87" s="46"/>
      <c r="Q87" s="178">
        <v>1</v>
      </c>
      <c r="R87" s="46"/>
      <c r="S87" s="178">
        <v>1</v>
      </c>
      <c r="T87" s="46"/>
      <c r="U87" s="178">
        <v>1</v>
      </c>
      <c r="V87" s="46"/>
      <c r="W87" s="176">
        <v>1</v>
      </c>
      <c r="X87" s="46"/>
      <c r="Y87" s="178">
        <v>1</v>
      </c>
      <c r="Z87" s="46"/>
      <c r="AA87" s="178">
        <v>1</v>
      </c>
      <c r="AB87" s="46"/>
      <c r="AC87" s="178">
        <v>1</v>
      </c>
      <c r="AD87" s="46"/>
      <c r="AE87" s="178">
        <v>1</v>
      </c>
      <c r="AF87" s="46"/>
      <c r="AG87" s="178">
        <v>1</v>
      </c>
      <c r="AH87" s="46"/>
      <c r="AI87" s="46"/>
      <c r="AJ87" s="46"/>
      <c r="AK87" s="46"/>
      <c r="AL87" s="46"/>
      <c r="AM87" s="46"/>
      <c r="AO87" s="22"/>
      <c r="AP87" s="22"/>
      <c r="AQ87" s="10"/>
      <c r="AR87" s="10"/>
      <c r="AS87" s="10"/>
      <c r="AT87" s="10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6"/>
      <c r="CE87" s="16"/>
      <c r="CF87" s="16"/>
      <c r="CG87" s="16"/>
      <c r="CH87" s="16"/>
      <c r="CI87" s="16"/>
      <c r="CJ87" s="16"/>
      <c r="CK87" s="16"/>
      <c r="CL87" s="16"/>
      <c r="CM87" s="16"/>
    </row>
    <row r="88" spans="1:91" ht="15.75">
      <c r="A88">
        <v>65</v>
      </c>
      <c r="C88" s="49">
        <v>15</v>
      </c>
      <c r="D88" s="38" t="s">
        <v>496</v>
      </c>
      <c r="E88">
        <v>1</v>
      </c>
      <c r="F88" s="61">
        <v>1</v>
      </c>
      <c r="G88" s="189">
        <v>3</v>
      </c>
      <c r="H88" s="46"/>
      <c r="I88" s="176">
        <v>1</v>
      </c>
      <c r="J88" s="46"/>
      <c r="K88" s="178">
        <v>1</v>
      </c>
      <c r="L88" s="46"/>
      <c r="M88" s="178">
        <v>1</v>
      </c>
      <c r="N88" s="46"/>
      <c r="O88" s="176">
        <v>1</v>
      </c>
      <c r="P88" s="46"/>
      <c r="Q88" s="178">
        <v>1</v>
      </c>
      <c r="R88" s="46"/>
      <c r="S88" s="178">
        <v>1</v>
      </c>
      <c r="T88" s="46"/>
      <c r="U88" s="176">
        <v>1</v>
      </c>
      <c r="V88" s="46"/>
      <c r="W88" s="176">
        <v>1</v>
      </c>
      <c r="X88" s="46"/>
      <c r="Y88" s="178">
        <v>1</v>
      </c>
      <c r="Z88" s="46"/>
      <c r="AA88" s="176">
        <v>1</v>
      </c>
      <c r="AB88" s="46"/>
      <c r="AC88" s="178">
        <v>1</v>
      </c>
      <c r="AD88" s="46"/>
      <c r="AE88" s="178">
        <v>1</v>
      </c>
      <c r="AF88" s="46"/>
      <c r="AG88" s="178">
        <v>1</v>
      </c>
      <c r="AH88" s="46"/>
      <c r="AI88" s="46"/>
      <c r="AJ88" s="46"/>
      <c r="AK88" s="46"/>
      <c r="AL88" s="46"/>
      <c r="AM88" s="46"/>
      <c r="AO88" s="22"/>
      <c r="AP88" s="22"/>
      <c r="AQ88" s="10"/>
      <c r="AR88" s="10"/>
      <c r="AS88" s="10"/>
      <c r="AT88" s="10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6"/>
      <c r="CE88" s="16"/>
      <c r="CF88" s="16"/>
      <c r="CG88" s="16"/>
      <c r="CH88" s="16"/>
      <c r="CI88" s="16"/>
      <c r="CJ88" s="16"/>
      <c r="CK88" s="16"/>
      <c r="CL88" s="16"/>
      <c r="CM88" s="16"/>
    </row>
    <row r="89" spans="1:91" ht="15.75">
      <c r="A89">
        <v>66</v>
      </c>
      <c r="C89" s="49">
        <v>16</v>
      </c>
      <c r="D89" s="38" t="s">
        <v>497</v>
      </c>
      <c r="E89">
        <v>1</v>
      </c>
      <c r="F89" s="61">
        <v>1</v>
      </c>
      <c r="G89" s="189">
        <v>3</v>
      </c>
      <c r="H89" s="46"/>
      <c r="I89" s="176">
        <v>1</v>
      </c>
      <c r="J89" s="46"/>
      <c r="K89" s="46"/>
      <c r="L89" s="176">
        <v>1</v>
      </c>
      <c r="M89" s="46"/>
      <c r="N89" s="46"/>
      <c r="O89" s="176">
        <v>1</v>
      </c>
      <c r="P89" s="46"/>
      <c r="Q89" s="46"/>
      <c r="R89" s="178">
        <v>1</v>
      </c>
      <c r="S89" s="46"/>
      <c r="T89" s="46"/>
      <c r="U89" s="176">
        <v>1</v>
      </c>
      <c r="V89" s="46"/>
      <c r="W89" s="46"/>
      <c r="X89" s="178">
        <v>1</v>
      </c>
      <c r="Y89" s="46"/>
      <c r="Z89" s="46"/>
      <c r="AA89" s="176">
        <v>1</v>
      </c>
      <c r="AB89" s="46"/>
      <c r="AC89" s="46"/>
      <c r="AD89" s="178">
        <v>1</v>
      </c>
      <c r="AE89" s="46"/>
      <c r="AF89" s="46"/>
      <c r="AG89" s="178">
        <v>1</v>
      </c>
      <c r="AH89" s="46"/>
      <c r="AI89" s="46"/>
      <c r="AJ89" s="46"/>
      <c r="AK89" s="46"/>
      <c r="AL89" s="46"/>
      <c r="AM89" s="46"/>
      <c r="AO89" s="22"/>
      <c r="AP89" s="22"/>
      <c r="AQ89" s="10"/>
      <c r="AR89" s="10"/>
      <c r="AS89" s="10"/>
      <c r="AT89" s="10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6"/>
      <c r="CE89" s="16"/>
      <c r="CF89" s="16"/>
      <c r="CG89" s="16"/>
      <c r="CH89" s="16"/>
      <c r="CI89" s="16"/>
      <c r="CJ89" s="16"/>
      <c r="CK89" s="16"/>
      <c r="CL89" s="16"/>
      <c r="CM89" s="16"/>
    </row>
    <row r="90" spans="1:91" ht="15.75">
      <c r="A90">
        <v>67</v>
      </c>
      <c r="C90" s="49">
        <v>17</v>
      </c>
      <c r="D90" s="38" t="s">
        <v>319</v>
      </c>
      <c r="E90"/>
      <c r="F90" s="61">
        <v>1</v>
      </c>
      <c r="G90" s="189">
        <v>3</v>
      </c>
      <c r="H90" s="46"/>
      <c r="I90" s="46"/>
      <c r="J90" s="46"/>
      <c r="K90" s="46"/>
      <c r="L90" s="178">
        <v>1</v>
      </c>
      <c r="M90" s="46"/>
      <c r="N90" s="46"/>
      <c r="O90" s="178">
        <v>0.5</v>
      </c>
      <c r="P90" s="46"/>
      <c r="Q90" s="46"/>
      <c r="R90" s="176">
        <v>0.5</v>
      </c>
      <c r="S90" s="46"/>
      <c r="T90" s="46"/>
      <c r="U90" s="178">
        <v>0.5</v>
      </c>
      <c r="V90" s="46"/>
      <c r="W90" s="46"/>
      <c r="X90" s="178">
        <v>0</v>
      </c>
      <c r="Y90" s="46"/>
      <c r="Z90" s="46"/>
      <c r="AA90" s="176">
        <v>0.5</v>
      </c>
      <c r="AB90" s="46"/>
      <c r="AC90" s="46"/>
      <c r="AD90" s="178">
        <v>0</v>
      </c>
      <c r="AE90" s="46"/>
      <c r="AF90" s="46"/>
      <c r="AG90" s="178">
        <v>1</v>
      </c>
      <c r="AH90" s="46"/>
      <c r="AI90" s="46"/>
      <c r="AJ90" s="46"/>
      <c r="AK90" s="46"/>
      <c r="AL90" s="46"/>
      <c r="AM90" s="46"/>
      <c r="AO90" s="22"/>
      <c r="AP90" s="22"/>
      <c r="AQ90" s="10"/>
      <c r="AR90" s="10"/>
      <c r="AS90" s="10"/>
      <c r="AT90" s="10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6"/>
      <c r="CE90" s="16"/>
      <c r="CF90" s="16"/>
      <c r="CG90" s="16"/>
      <c r="CH90" s="16"/>
      <c r="CI90" s="16"/>
      <c r="CJ90" s="16"/>
      <c r="CK90" s="16"/>
      <c r="CL90" s="16"/>
      <c r="CM90" s="16"/>
    </row>
    <row r="91" spans="1:91" ht="15.75">
      <c r="A91">
        <v>68</v>
      </c>
      <c r="C91" s="49">
        <v>18</v>
      </c>
      <c r="D91" s="38" t="s">
        <v>63</v>
      </c>
      <c r="E91">
        <v>1</v>
      </c>
      <c r="F91" s="61">
        <v>1</v>
      </c>
      <c r="G91" s="189" t="s">
        <v>580</v>
      </c>
      <c r="H91" s="46"/>
      <c r="I91" s="176">
        <v>1</v>
      </c>
      <c r="J91" s="46"/>
      <c r="K91" s="46"/>
      <c r="L91" s="176">
        <v>1</v>
      </c>
      <c r="M91" s="46"/>
      <c r="N91" s="46"/>
      <c r="O91" s="176">
        <v>0.5</v>
      </c>
      <c r="P91" s="46"/>
      <c r="Q91" s="46"/>
      <c r="R91" s="176">
        <v>1</v>
      </c>
      <c r="S91" s="46"/>
      <c r="T91" s="46"/>
      <c r="U91" s="176">
        <v>0.5</v>
      </c>
      <c r="V91" s="46"/>
      <c r="W91" s="46"/>
      <c r="X91" s="176">
        <v>0.5</v>
      </c>
      <c r="Y91" s="46"/>
      <c r="Z91" s="46"/>
      <c r="AA91" s="176">
        <v>0.5</v>
      </c>
      <c r="AB91" s="46"/>
      <c r="AC91" s="46"/>
      <c r="AD91" s="176">
        <v>1</v>
      </c>
      <c r="AE91" s="46"/>
      <c r="AF91" s="46"/>
      <c r="AG91" s="178">
        <v>1</v>
      </c>
      <c r="AH91" s="46"/>
      <c r="AI91" s="46"/>
      <c r="AJ91" s="46"/>
      <c r="AK91" s="46"/>
      <c r="AL91" s="46"/>
      <c r="AM91" s="46"/>
      <c r="AO91" s="22"/>
      <c r="AP91" s="22"/>
      <c r="AQ91" s="10"/>
      <c r="AR91" s="10"/>
      <c r="AS91" s="10"/>
      <c r="AT91" s="10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6"/>
      <c r="CE91" s="16"/>
      <c r="CF91" s="16"/>
      <c r="CG91" s="16"/>
      <c r="CH91" s="16"/>
      <c r="CI91" s="16"/>
      <c r="CJ91" s="16"/>
      <c r="CK91" s="16"/>
      <c r="CL91" s="16"/>
      <c r="CM91" s="16"/>
    </row>
    <row r="92" spans="1:91" ht="15.75">
      <c r="A92">
        <v>69</v>
      </c>
      <c r="C92" s="49">
        <v>19</v>
      </c>
      <c r="D92" s="38" t="s">
        <v>498</v>
      </c>
      <c r="E92">
        <v>1</v>
      </c>
      <c r="F92" s="61">
        <v>1</v>
      </c>
      <c r="G92" s="189" t="s">
        <v>580</v>
      </c>
      <c r="H92" s="46"/>
      <c r="I92" s="176">
        <v>1</v>
      </c>
      <c r="J92" s="46"/>
      <c r="K92" s="46"/>
      <c r="L92" s="176">
        <v>1</v>
      </c>
      <c r="M92" s="46"/>
      <c r="N92" s="46"/>
      <c r="O92" s="176">
        <v>0.5</v>
      </c>
      <c r="P92" s="46"/>
      <c r="Q92" s="46"/>
      <c r="R92" s="176">
        <v>0.5</v>
      </c>
      <c r="S92" s="46"/>
      <c r="T92" s="46"/>
      <c r="U92" s="176">
        <v>0.5</v>
      </c>
      <c r="V92" s="46"/>
      <c r="W92" s="46"/>
      <c r="X92" s="178">
        <v>1</v>
      </c>
      <c r="Y92" s="46"/>
      <c r="Z92" s="46"/>
      <c r="AA92" s="176">
        <v>1</v>
      </c>
      <c r="AB92" s="46"/>
      <c r="AC92" s="46"/>
      <c r="AD92" s="176">
        <v>1</v>
      </c>
      <c r="AE92" s="46"/>
      <c r="AF92" s="46"/>
      <c r="AG92" s="178">
        <v>1</v>
      </c>
      <c r="AH92" s="46"/>
      <c r="AI92" s="46"/>
      <c r="AJ92" s="46"/>
      <c r="AK92" s="46"/>
      <c r="AL92" s="46"/>
      <c r="AM92" s="46"/>
      <c r="AO92" s="22"/>
      <c r="AP92" s="22"/>
      <c r="AQ92" s="10"/>
      <c r="AR92" s="10"/>
      <c r="AS92" s="10"/>
      <c r="AT92" s="10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6"/>
      <c r="CE92" s="16"/>
      <c r="CF92" s="16"/>
      <c r="CG92" s="16"/>
      <c r="CH92" s="16"/>
      <c r="CI92" s="16"/>
      <c r="CJ92" s="16"/>
      <c r="CK92" s="16"/>
      <c r="CL92" s="16"/>
      <c r="CM92" s="16"/>
    </row>
    <row r="93" spans="1:91" ht="15.75">
      <c r="A93">
        <v>70</v>
      </c>
      <c r="C93" s="49">
        <v>20</v>
      </c>
      <c r="D93" s="38" t="s">
        <v>320</v>
      </c>
      <c r="E93">
        <v>1</v>
      </c>
      <c r="F93" s="61">
        <v>1</v>
      </c>
      <c r="G93" s="189" t="s">
        <v>580</v>
      </c>
      <c r="H93" s="46"/>
      <c r="I93" s="176">
        <v>1</v>
      </c>
      <c r="J93" s="46"/>
      <c r="K93" s="46"/>
      <c r="L93" s="178">
        <v>1</v>
      </c>
      <c r="M93" s="46"/>
      <c r="N93" s="46"/>
      <c r="O93" s="176">
        <v>1</v>
      </c>
      <c r="P93" s="46"/>
      <c r="Q93" s="46"/>
      <c r="R93" s="176">
        <v>1</v>
      </c>
      <c r="S93" s="46"/>
      <c r="T93" s="46"/>
      <c r="U93" s="176">
        <v>0.5</v>
      </c>
      <c r="V93" s="46"/>
      <c r="W93" s="46"/>
      <c r="X93" s="178">
        <v>1</v>
      </c>
      <c r="Y93" s="46"/>
      <c r="Z93" s="46"/>
      <c r="AA93" s="178">
        <v>1</v>
      </c>
      <c r="AB93" s="46"/>
      <c r="AC93" s="46"/>
      <c r="AD93" s="176">
        <v>1</v>
      </c>
      <c r="AE93" s="46"/>
      <c r="AF93" s="46"/>
      <c r="AG93" s="178">
        <v>1</v>
      </c>
      <c r="AH93" s="46"/>
      <c r="AI93" s="46"/>
      <c r="AJ93" s="46"/>
      <c r="AK93" s="46"/>
      <c r="AL93" s="46"/>
      <c r="AM93" s="46"/>
      <c r="AO93" s="22"/>
      <c r="AP93" s="22"/>
      <c r="AQ93" s="10"/>
      <c r="AR93" s="10"/>
      <c r="AS93" s="10"/>
      <c r="AT93" s="10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6"/>
      <c r="CE93" s="16"/>
      <c r="CF93" s="16"/>
      <c r="CG93" s="16"/>
      <c r="CH93" s="16"/>
      <c r="CI93" s="16"/>
      <c r="CJ93" s="16"/>
      <c r="CK93" s="16"/>
      <c r="CL93" s="16"/>
      <c r="CM93" s="16"/>
    </row>
    <row r="94" spans="1:91" ht="15.75">
      <c r="A94">
        <v>71</v>
      </c>
      <c r="C94" s="49">
        <v>21</v>
      </c>
      <c r="D94" s="38" t="s">
        <v>499</v>
      </c>
      <c r="E94">
        <v>1</v>
      </c>
      <c r="F94" s="61">
        <v>1</v>
      </c>
      <c r="G94" s="189" t="s">
        <v>580</v>
      </c>
      <c r="H94" s="46"/>
      <c r="I94" s="176">
        <v>0.5</v>
      </c>
      <c r="J94" s="46"/>
      <c r="K94" s="46"/>
      <c r="L94" s="176">
        <v>1</v>
      </c>
      <c r="M94" s="46"/>
      <c r="N94" s="46"/>
      <c r="O94" s="176">
        <v>1</v>
      </c>
      <c r="P94" s="46"/>
      <c r="Q94" s="46"/>
      <c r="R94" s="176">
        <v>1</v>
      </c>
      <c r="S94" s="46"/>
      <c r="T94" s="46"/>
      <c r="U94" s="176">
        <v>1</v>
      </c>
      <c r="V94" s="46"/>
      <c r="W94" s="46"/>
      <c r="X94" s="176">
        <v>1</v>
      </c>
      <c r="Y94" s="46"/>
      <c r="Z94" s="46"/>
      <c r="AA94" s="176">
        <v>1</v>
      </c>
      <c r="AB94" s="46"/>
      <c r="AC94" s="46"/>
      <c r="AD94" s="176">
        <v>1</v>
      </c>
      <c r="AE94" s="46"/>
      <c r="AF94" s="46"/>
      <c r="AG94" s="178">
        <v>1</v>
      </c>
      <c r="AH94" s="46"/>
      <c r="AI94" s="46"/>
      <c r="AJ94" s="46"/>
      <c r="AK94" s="46"/>
      <c r="AL94" s="46"/>
      <c r="AM94" s="46"/>
      <c r="AO94" s="22"/>
      <c r="AP94" s="22"/>
      <c r="AQ94" s="10"/>
      <c r="AR94" s="10"/>
      <c r="AS94" s="10"/>
      <c r="AT94" s="10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6"/>
      <c r="CE94" s="16"/>
      <c r="CF94" s="16"/>
      <c r="CG94" s="16"/>
      <c r="CH94" s="16"/>
      <c r="CI94" s="16"/>
      <c r="CJ94" s="16"/>
      <c r="CK94" s="16"/>
      <c r="CL94" s="16"/>
      <c r="CM94" s="16"/>
    </row>
    <row r="95" spans="1:91" ht="15.75">
      <c r="A95">
        <v>72</v>
      </c>
      <c r="C95" s="49">
        <v>22</v>
      </c>
      <c r="D95" s="38" t="s">
        <v>321</v>
      </c>
      <c r="E95">
        <v>2</v>
      </c>
      <c r="F95" s="61">
        <v>1</v>
      </c>
      <c r="G95" s="189">
        <v>3</v>
      </c>
      <c r="H95" s="46"/>
      <c r="I95" s="176">
        <v>1</v>
      </c>
      <c r="J95" s="46"/>
      <c r="K95" s="178">
        <v>1</v>
      </c>
      <c r="L95" s="46"/>
      <c r="M95" s="178">
        <v>1</v>
      </c>
      <c r="N95" s="46"/>
      <c r="O95" s="176">
        <v>1</v>
      </c>
      <c r="P95" s="46"/>
      <c r="Q95" s="178">
        <v>1</v>
      </c>
      <c r="R95" s="46"/>
      <c r="S95" s="178">
        <v>1</v>
      </c>
      <c r="T95" s="46"/>
      <c r="U95" s="176">
        <v>0.5</v>
      </c>
      <c r="V95" s="46"/>
      <c r="W95" s="176">
        <v>1</v>
      </c>
      <c r="X95" s="46"/>
      <c r="Y95" s="178">
        <v>1</v>
      </c>
      <c r="Z95" s="46"/>
      <c r="AA95" s="176">
        <v>1</v>
      </c>
      <c r="AB95" s="46"/>
      <c r="AC95" s="178">
        <v>1</v>
      </c>
      <c r="AD95" s="46"/>
      <c r="AE95" s="178">
        <v>1</v>
      </c>
      <c r="AF95" s="46"/>
      <c r="AG95" s="178">
        <v>1</v>
      </c>
      <c r="AH95" s="46"/>
      <c r="AI95" s="46"/>
      <c r="AJ95" s="46"/>
      <c r="AK95" s="46"/>
      <c r="AL95" s="46"/>
      <c r="AM95" s="46"/>
      <c r="AO95" s="22"/>
      <c r="AP95" s="22"/>
      <c r="AQ95" s="10"/>
      <c r="AR95" s="10"/>
      <c r="AS95" s="10"/>
      <c r="AT95" s="10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6"/>
      <c r="CE95" s="16"/>
      <c r="CF95" s="16"/>
      <c r="CG95" s="16"/>
      <c r="CH95" s="16"/>
      <c r="CI95" s="16"/>
      <c r="CJ95" s="16"/>
      <c r="CK95" s="16"/>
      <c r="CL95" s="16"/>
      <c r="CM95" s="16"/>
    </row>
    <row r="96" spans="1:91" ht="15.75">
      <c r="A96">
        <v>73</v>
      </c>
      <c r="C96" s="49">
        <v>23</v>
      </c>
      <c r="D96" s="38" t="s">
        <v>321</v>
      </c>
      <c r="E96">
        <v>2</v>
      </c>
      <c r="F96" s="61">
        <v>1</v>
      </c>
      <c r="G96" s="189" t="s">
        <v>580</v>
      </c>
      <c r="H96" s="46"/>
      <c r="I96" s="176">
        <v>0.5</v>
      </c>
      <c r="J96" s="46"/>
      <c r="K96" s="178">
        <v>1</v>
      </c>
      <c r="L96" s="46"/>
      <c r="M96" s="178">
        <v>0.5</v>
      </c>
      <c r="N96" s="46"/>
      <c r="O96" s="176">
        <v>0</v>
      </c>
      <c r="P96" s="46"/>
      <c r="Q96" s="178">
        <v>0.5</v>
      </c>
      <c r="R96" s="46"/>
      <c r="S96" s="178">
        <v>1</v>
      </c>
      <c r="T96" s="46"/>
      <c r="U96" s="176">
        <v>0</v>
      </c>
      <c r="V96" s="46"/>
      <c r="W96" s="176">
        <v>1</v>
      </c>
      <c r="X96" s="46"/>
      <c r="Y96" s="178">
        <v>0.5</v>
      </c>
      <c r="Z96" s="46"/>
      <c r="AA96" s="176">
        <v>0</v>
      </c>
      <c r="AB96" s="46"/>
      <c r="AC96" s="178">
        <v>0.5</v>
      </c>
      <c r="AD96" s="46"/>
      <c r="AE96" s="178">
        <v>1</v>
      </c>
      <c r="AF96" s="46"/>
      <c r="AG96" s="178">
        <v>0.5</v>
      </c>
      <c r="AH96" s="46"/>
      <c r="AI96" s="46"/>
      <c r="AJ96" s="46"/>
      <c r="AK96" s="46"/>
      <c r="AL96" s="46"/>
      <c r="AM96" s="46"/>
      <c r="AO96" s="22"/>
      <c r="AP96" s="22"/>
      <c r="AQ96" s="10"/>
      <c r="AR96" s="10"/>
      <c r="AS96" s="10"/>
      <c r="AT96" s="10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6"/>
      <c r="CE96" s="16"/>
      <c r="CF96" s="16"/>
      <c r="CG96" s="16"/>
      <c r="CH96" s="16"/>
      <c r="CI96" s="16"/>
      <c r="CJ96" s="16"/>
      <c r="CK96" s="16"/>
      <c r="CL96" s="16"/>
      <c r="CM96" s="16"/>
    </row>
    <row r="97" spans="1:91" ht="15.75">
      <c r="A97">
        <v>74</v>
      </c>
      <c r="C97" s="49">
        <v>24</v>
      </c>
      <c r="D97" s="38" t="s">
        <v>500</v>
      </c>
      <c r="E97">
        <v>1</v>
      </c>
      <c r="F97" s="20">
        <v>1</v>
      </c>
      <c r="G97" s="189">
        <v>5</v>
      </c>
      <c r="H97" s="46"/>
      <c r="I97" s="176">
        <v>0.5</v>
      </c>
      <c r="J97" s="46"/>
      <c r="K97" s="46"/>
      <c r="L97" s="176">
        <v>1</v>
      </c>
      <c r="M97" s="46"/>
      <c r="N97" s="46"/>
      <c r="O97" s="176">
        <v>1</v>
      </c>
      <c r="P97" s="46"/>
      <c r="Q97" s="46"/>
      <c r="R97" s="176">
        <v>1</v>
      </c>
      <c r="S97" s="46"/>
      <c r="T97" s="46"/>
      <c r="U97" s="176">
        <v>1</v>
      </c>
      <c r="V97" s="46"/>
      <c r="W97" s="46"/>
      <c r="X97" s="178">
        <v>1</v>
      </c>
      <c r="Y97" s="46"/>
      <c r="Z97" s="46"/>
      <c r="AA97" s="176">
        <v>1</v>
      </c>
      <c r="AB97" s="46"/>
      <c r="AC97" s="46"/>
      <c r="AD97" s="176">
        <v>1</v>
      </c>
      <c r="AE97" s="46"/>
      <c r="AF97" s="46"/>
      <c r="AG97" s="178">
        <v>1</v>
      </c>
      <c r="AH97" s="46"/>
      <c r="AI97" s="46"/>
      <c r="AJ97" s="46"/>
      <c r="AK97" s="46"/>
      <c r="AL97" s="46"/>
      <c r="AM97" s="46"/>
      <c r="AN97" s="35"/>
      <c r="AO97" s="22"/>
      <c r="AP97" s="22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6"/>
      <c r="CE97" s="16"/>
      <c r="CF97" s="16"/>
      <c r="CG97" s="16"/>
      <c r="CH97" s="16"/>
      <c r="CI97" s="16"/>
      <c r="CJ97" s="16"/>
      <c r="CK97" s="16"/>
      <c r="CL97" s="16"/>
      <c r="CM97" s="16"/>
    </row>
    <row r="98" spans="1:91" ht="15.75">
      <c r="A98">
        <v>75</v>
      </c>
      <c r="C98" s="49">
        <v>25</v>
      </c>
      <c r="D98" s="38" t="s">
        <v>64</v>
      </c>
      <c r="E98"/>
      <c r="F98" s="61">
        <v>1</v>
      </c>
      <c r="G98" s="189">
        <v>3</v>
      </c>
      <c r="H98" s="46"/>
      <c r="I98" s="46"/>
      <c r="J98" s="46"/>
      <c r="K98" s="46"/>
      <c r="L98" s="176">
        <v>0.5</v>
      </c>
      <c r="M98" s="46"/>
      <c r="N98" s="46"/>
      <c r="O98" s="46"/>
      <c r="P98" s="46"/>
      <c r="Q98" s="46"/>
      <c r="R98" s="176">
        <v>0</v>
      </c>
      <c r="S98" s="46"/>
      <c r="T98" s="46"/>
      <c r="U98" s="46"/>
      <c r="V98" s="46"/>
      <c r="W98" s="46"/>
      <c r="X98" s="176">
        <v>0</v>
      </c>
      <c r="Y98" s="46"/>
      <c r="Z98" s="46"/>
      <c r="AA98" s="46"/>
      <c r="AB98" s="46"/>
      <c r="AC98" s="46"/>
      <c r="AD98" s="176">
        <v>0</v>
      </c>
      <c r="AE98" s="46"/>
      <c r="AF98" s="46"/>
      <c r="AG98" s="46"/>
      <c r="AH98" s="46"/>
      <c r="AI98" s="46"/>
      <c r="AJ98" s="46"/>
      <c r="AK98" s="46"/>
      <c r="AL98" s="46"/>
      <c r="AM98" s="46"/>
      <c r="AN98" s="10"/>
      <c r="AO98" s="10"/>
      <c r="AP98" s="10"/>
      <c r="AQ98" s="10"/>
      <c r="AR98" s="10"/>
      <c r="AS98" s="10"/>
      <c r="AT98" s="10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6"/>
      <c r="CE98" s="16"/>
      <c r="CF98" s="16"/>
      <c r="CG98" s="16"/>
      <c r="CH98" s="16"/>
      <c r="CI98" s="16"/>
      <c r="CJ98" s="16"/>
      <c r="CK98" s="16"/>
      <c r="CL98" s="16"/>
      <c r="CM98" s="16"/>
    </row>
    <row r="99" spans="1:91" ht="15.75">
      <c r="A99">
        <v>76</v>
      </c>
      <c r="C99" s="49">
        <v>26</v>
      </c>
      <c r="D99" s="38" t="s">
        <v>322</v>
      </c>
      <c r="E99"/>
      <c r="F99" s="61">
        <v>1</v>
      </c>
      <c r="G99" s="189">
        <v>3</v>
      </c>
      <c r="H99" s="46"/>
      <c r="I99" s="46"/>
      <c r="J99" s="46"/>
      <c r="K99" s="46"/>
      <c r="L99" s="176">
        <v>1</v>
      </c>
      <c r="M99" s="46"/>
      <c r="N99" s="46"/>
      <c r="O99" s="46"/>
      <c r="P99" s="46"/>
      <c r="Q99" s="46"/>
      <c r="R99" s="176">
        <v>0</v>
      </c>
      <c r="S99" s="46"/>
      <c r="T99" s="46"/>
      <c r="U99" s="46"/>
      <c r="V99" s="46"/>
      <c r="W99" s="46"/>
      <c r="X99" s="176">
        <v>1</v>
      </c>
      <c r="Y99" s="46"/>
      <c r="Z99" s="46"/>
      <c r="AA99" s="46"/>
      <c r="AB99" s="46"/>
      <c r="AC99" s="46"/>
      <c r="AD99" s="176">
        <v>0</v>
      </c>
      <c r="AE99" s="46"/>
      <c r="AF99" s="46"/>
      <c r="AG99" s="46"/>
      <c r="AH99" s="46"/>
      <c r="AI99" s="46"/>
      <c r="AJ99" s="46"/>
      <c r="AK99" s="46"/>
      <c r="AL99" s="46"/>
      <c r="AM99" s="46"/>
      <c r="AN99" s="10"/>
      <c r="AO99" s="10"/>
      <c r="AP99" s="10"/>
      <c r="AQ99" s="10"/>
      <c r="AR99" s="10"/>
      <c r="AS99" s="10"/>
      <c r="AT99" s="10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6"/>
      <c r="CE99" s="16"/>
      <c r="CF99" s="16"/>
      <c r="CG99" s="16"/>
      <c r="CH99" s="16"/>
      <c r="CI99" s="16"/>
      <c r="CJ99" s="16"/>
      <c r="CK99" s="16"/>
      <c r="CL99" s="16"/>
      <c r="CM99" s="16"/>
    </row>
    <row r="100" spans="1:91" ht="15.75">
      <c r="A100">
        <v>77</v>
      </c>
      <c r="C100" s="49">
        <v>27</v>
      </c>
      <c r="D100" s="38" t="s">
        <v>39</v>
      </c>
      <c r="E100"/>
      <c r="F100" s="61">
        <v>1</v>
      </c>
      <c r="G100" s="189">
        <v>3</v>
      </c>
      <c r="H100" s="46"/>
      <c r="I100" s="46"/>
      <c r="J100" s="46"/>
      <c r="K100" s="46"/>
      <c r="L100" s="176">
        <v>1</v>
      </c>
      <c r="M100" s="46"/>
      <c r="N100" s="46"/>
      <c r="O100" s="46"/>
      <c r="P100" s="46"/>
      <c r="Q100" s="46"/>
      <c r="R100" s="176">
        <v>0.5</v>
      </c>
      <c r="S100" s="46"/>
      <c r="T100" s="46"/>
      <c r="U100" s="46"/>
      <c r="V100" s="46"/>
      <c r="W100" s="46"/>
      <c r="X100" s="176">
        <v>0.5</v>
      </c>
      <c r="Y100" s="46"/>
      <c r="Z100" s="46"/>
      <c r="AA100" s="46"/>
      <c r="AB100" s="46"/>
      <c r="AC100" s="46"/>
      <c r="AD100" s="176">
        <v>0.5</v>
      </c>
      <c r="AE100" s="46"/>
      <c r="AF100" s="46"/>
      <c r="AG100" s="46"/>
      <c r="AH100" s="46"/>
      <c r="AI100" s="46"/>
      <c r="AJ100" s="46"/>
      <c r="AK100" s="46"/>
      <c r="AL100" s="46"/>
      <c r="AM100" s="46"/>
      <c r="AN100" s="1"/>
      <c r="AO100" s="1"/>
      <c r="AP100" s="1"/>
      <c r="AQ100" s="1"/>
      <c r="AR100" s="10"/>
      <c r="AS100" s="10"/>
      <c r="AT100" s="10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</row>
    <row r="101" spans="1:91" ht="15.75">
      <c r="A101">
        <v>78</v>
      </c>
      <c r="C101" s="49">
        <v>28</v>
      </c>
      <c r="D101" s="38" t="s">
        <v>65</v>
      </c>
      <c r="E101">
        <v>0</v>
      </c>
      <c r="F101" s="61">
        <v>0</v>
      </c>
      <c r="G101" s="189"/>
      <c r="H101" s="172" t="s">
        <v>467</v>
      </c>
      <c r="I101" s="172" t="s">
        <v>467</v>
      </c>
      <c r="J101" s="172" t="s">
        <v>467</v>
      </c>
      <c r="K101" s="172" t="s">
        <v>467</v>
      </c>
      <c r="L101" s="172" t="s">
        <v>467</v>
      </c>
      <c r="M101" s="172" t="s">
        <v>467</v>
      </c>
      <c r="N101" s="172" t="s">
        <v>467</v>
      </c>
      <c r="O101" s="172" t="s">
        <v>467</v>
      </c>
      <c r="P101" s="172" t="s">
        <v>467</v>
      </c>
      <c r="Q101" s="172" t="s">
        <v>467</v>
      </c>
      <c r="R101" s="172" t="s">
        <v>467</v>
      </c>
      <c r="S101" s="172" t="s">
        <v>467</v>
      </c>
      <c r="T101" s="172" t="s">
        <v>467</v>
      </c>
      <c r="U101" s="172" t="s">
        <v>467</v>
      </c>
      <c r="V101" s="172" t="s">
        <v>467</v>
      </c>
      <c r="W101" s="172" t="s">
        <v>467</v>
      </c>
      <c r="X101" s="172" t="s">
        <v>467</v>
      </c>
      <c r="Y101" s="172" t="s">
        <v>467</v>
      </c>
      <c r="Z101" s="172" t="s">
        <v>467</v>
      </c>
      <c r="AA101" s="172" t="s">
        <v>467</v>
      </c>
      <c r="AB101" s="172" t="s">
        <v>467</v>
      </c>
      <c r="AC101" s="172" t="s">
        <v>467</v>
      </c>
      <c r="AD101" s="172" t="s">
        <v>467</v>
      </c>
      <c r="AE101" s="172" t="s">
        <v>467</v>
      </c>
      <c r="AF101" s="172" t="s">
        <v>467</v>
      </c>
      <c r="AG101" s="172" t="s">
        <v>467</v>
      </c>
      <c r="AH101" s="172" t="s">
        <v>467</v>
      </c>
      <c r="AI101" s="172" t="s">
        <v>467</v>
      </c>
      <c r="AJ101" s="172" t="s">
        <v>467</v>
      </c>
      <c r="AK101" s="172" t="s">
        <v>467</v>
      </c>
      <c r="AL101" s="172" t="s">
        <v>467</v>
      </c>
      <c r="AM101" s="46"/>
      <c r="AN101" s="1"/>
      <c r="AO101" s="1"/>
      <c r="AP101" s="1"/>
      <c r="AQ101" s="1"/>
      <c r="AR101" s="10"/>
      <c r="AS101" s="10"/>
      <c r="AT101" s="10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</row>
    <row r="102" spans="1:91" ht="15.75">
      <c r="A102">
        <v>79</v>
      </c>
      <c r="C102" s="49">
        <v>29</v>
      </c>
      <c r="D102" s="38" t="s">
        <v>468</v>
      </c>
      <c r="E102">
        <v>0</v>
      </c>
      <c r="F102" s="20">
        <v>1</v>
      </c>
      <c r="G102" s="189">
        <v>5</v>
      </c>
      <c r="H102" s="1"/>
      <c r="I102" s="1"/>
      <c r="J102" s="1"/>
      <c r="K102" s="1"/>
      <c r="L102" s="176">
        <v>1</v>
      </c>
      <c r="M102" s="1"/>
      <c r="N102" s="1"/>
      <c r="O102" s="1"/>
      <c r="P102" s="1"/>
      <c r="Q102" s="1"/>
      <c r="R102" s="176">
        <v>0.5</v>
      </c>
      <c r="S102" s="1"/>
      <c r="T102" s="1"/>
      <c r="U102" s="1"/>
      <c r="V102" s="1"/>
      <c r="W102" s="1"/>
      <c r="X102" s="178">
        <v>1</v>
      </c>
      <c r="Y102" s="1"/>
      <c r="Z102" s="1"/>
      <c r="AA102" s="1"/>
      <c r="AB102" s="1"/>
      <c r="AC102" s="1"/>
      <c r="AD102" s="176">
        <v>1</v>
      </c>
      <c r="AE102" s="1"/>
      <c r="AF102" s="1"/>
      <c r="AG102" s="178">
        <v>1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</row>
    <row r="103" spans="1:120" ht="15.75">
      <c r="A103">
        <v>80</v>
      </c>
      <c r="C103" s="49">
        <v>31</v>
      </c>
      <c r="D103" s="38" t="s">
        <v>98</v>
      </c>
      <c r="E103"/>
      <c r="F103" s="61">
        <v>1</v>
      </c>
      <c r="G103" s="189">
        <v>3</v>
      </c>
      <c r="H103" s="1"/>
      <c r="I103" s="1"/>
      <c r="J103" s="1"/>
      <c r="K103" s="1"/>
      <c r="L103" s="178">
        <v>1</v>
      </c>
      <c r="M103" s="1"/>
      <c r="N103" s="1"/>
      <c r="O103" s="1"/>
      <c r="P103" s="1"/>
      <c r="Q103" s="1"/>
      <c r="R103" s="176">
        <v>0.5</v>
      </c>
      <c r="S103" s="1"/>
      <c r="T103" s="1"/>
      <c r="U103" s="1"/>
      <c r="V103" s="1"/>
      <c r="W103" s="1"/>
      <c r="X103" s="176">
        <v>0</v>
      </c>
      <c r="Y103" s="1"/>
      <c r="Z103" s="1"/>
      <c r="AA103" s="1"/>
      <c r="AB103" s="1"/>
      <c r="AC103" s="1"/>
      <c r="AD103" s="176">
        <v>0</v>
      </c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6"/>
      <c r="AS103" s="16"/>
      <c r="AT103" s="16"/>
      <c r="AU103" s="1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0"/>
      <c r="CE103" s="10"/>
      <c r="CF103" s="10"/>
      <c r="CG103" s="10"/>
      <c r="CH103" s="10"/>
      <c r="CI103" s="10"/>
      <c r="CJ103" s="10"/>
      <c r="CK103" s="10"/>
      <c r="CL103" s="10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</row>
    <row r="104" spans="1:120" ht="15.75">
      <c r="A104">
        <v>81</v>
      </c>
      <c r="C104" s="49">
        <v>32</v>
      </c>
      <c r="D104" s="38" t="s">
        <v>100</v>
      </c>
      <c r="E104"/>
      <c r="F104" s="61">
        <v>1</v>
      </c>
      <c r="G104" s="189">
        <v>3</v>
      </c>
      <c r="H104" s="1"/>
      <c r="I104" s="1"/>
      <c r="J104" s="1"/>
      <c r="K104" s="1"/>
      <c r="L104" s="178">
        <v>1</v>
      </c>
      <c r="M104" s="1"/>
      <c r="N104" s="1"/>
      <c r="O104" s="1"/>
      <c r="P104" s="1"/>
      <c r="Q104" s="1"/>
      <c r="R104" s="176">
        <v>1</v>
      </c>
      <c r="S104" s="1"/>
      <c r="T104" s="1"/>
      <c r="U104" s="1"/>
      <c r="V104" s="1"/>
      <c r="W104" s="1"/>
      <c r="X104" s="176">
        <v>1</v>
      </c>
      <c r="Y104" s="1"/>
      <c r="Z104" s="1"/>
      <c r="AA104" s="1"/>
      <c r="AB104" s="1"/>
      <c r="AC104" s="1"/>
      <c r="AD104" s="176">
        <v>1</v>
      </c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6"/>
      <c r="AS104" s="16"/>
      <c r="AT104" s="16"/>
      <c r="AU104" s="1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0"/>
      <c r="CE104" s="10"/>
      <c r="CF104" s="10"/>
      <c r="CG104" s="10"/>
      <c r="CH104" s="10"/>
      <c r="CI104" s="10"/>
      <c r="CJ104" s="10"/>
      <c r="CK104" s="10"/>
      <c r="CL104" s="10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</row>
    <row r="105" spans="1:120" ht="15.75">
      <c r="A105">
        <v>82</v>
      </c>
      <c r="C105" s="49">
        <v>33</v>
      </c>
      <c r="D105" s="38" t="s">
        <v>508</v>
      </c>
      <c r="E105"/>
      <c r="F105" s="61">
        <v>1</v>
      </c>
      <c r="G105" s="189">
        <v>3</v>
      </c>
      <c r="H105" s="1"/>
      <c r="I105" s="1"/>
      <c r="J105" s="1"/>
      <c r="K105" s="1"/>
      <c r="L105" s="176">
        <v>1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76">
        <v>0.5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6"/>
      <c r="AS105" s="16"/>
      <c r="AT105" s="16"/>
      <c r="AU105" s="1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0"/>
      <c r="CE105" s="10"/>
      <c r="CF105" s="10"/>
      <c r="CG105" s="10"/>
      <c r="CH105" s="10"/>
      <c r="CI105" s="10"/>
      <c r="CJ105" s="10"/>
      <c r="CK105" s="10"/>
      <c r="CL105" s="10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</row>
    <row r="106" spans="1:120" ht="15.75">
      <c r="A106">
        <v>83</v>
      </c>
      <c r="C106" s="49">
        <v>34</v>
      </c>
      <c r="D106" s="38" t="s">
        <v>150</v>
      </c>
      <c r="E106"/>
      <c r="F106" s="61">
        <v>1</v>
      </c>
      <c r="G106" s="189" t="s">
        <v>580</v>
      </c>
      <c r="H106" s="1"/>
      <c r="I106" s="1"/>
      <c r="J106" s="1"/>
      <c r="K106" s="1"/>
      <c r="L106" s="176">
        <v>0</v>
      </c>
      <c r="M106" s="1"/>
      <c r="N106" s="1"/>
      <c r="O106" s="1"/>
      <c r="P106" s="1"/>
      <c r="Q106" s="1"/>
      <c r="R106" s="176">
        <v>0.5</v>
      </c>
      <c r="S106" s="1"/>
      <c r="T106" s="1"/>
      <c r="U106" s="1"/>
      <c r="V106" s="1"/>
      <c r="W106" s="1"/>
      <c r="X106" s="176">
        <v>0</v>
      </c>
      <c r="Y106" s="1"/>
      <c r="Z106" s="1"/>
      <c r="AA106" s="1"/>
      <c r="AB106" s="1"/>
      <c r="AC106" s="1"/>
      <c r="AD106" s="176">
        <v>0.5</v>
      </c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6"/>
      <c r="AS106" s="16"/>
      <c r="AT106" s="16"/>
      <c r="AU106" s="1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0"/>
      <c r="CE106" s="10"/>
      <c r="CF106" s="10"/>
      <c r="CG106" s="10"/>
      <c r="CH106" s="10"/>
      <c r="CI106" s="10"/>
      <c r="CJ106" s="10"/>
      <c r="CK106" s="10"/>
      <c r="CL106" s="10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</row>
    <row r="107" spans="1:120" ht="15.75">
      <c r="A107">
        <v>84</v>
      </c>
      <c r="C107" s="49">
        <v>35</v>
      </c>
      <c r="D107" s="38" t="s">
        <v>160</v>
      </c>
      <c r="E107"/>
      <c r="F107" s="61">
        <v>1</v>
      </c>
      <c r="G107" s="189" t="s">
        <v>580</v>
      </c>
      <c r="H107" s="1"/>
      <c r="I107" s="1"/>
      <c r="J107" s="1"/>
      <c r="K107" s="1"/>
      <c r="L107" s="176">
        <v>1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76">
        <v>1</v>
      </c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6"/>
      <c r="AS107" s="16"/>
      <c r="AT107" s="16"/>
      <c r="AU107" s="1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0"/>
      <c r="CE107" s="10"/>
      <c r="CF107" s="10"/>
      <c r="CG107" s="10"/>
      <c r="CH107" s="10"/>
      <c r="CI107" s="10"/>
      <c r="CJ107" s="10"/>
      <c r="CK107" s="10"/>
      <c r="CL107" s="10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</row>
    <row r="108" spans="1:120" ht="15.75">
      <c r="A108">
        <v>85</v>
      </c>
      <c r="C108" s="49">
        <v>36</v>
      </c>
      <c r="D108" s="38" t="s">
        <v>164</v>
      </c>
      <c r="E108"/>
      <c r="F108" s="61">
        <v>1</v>
      </c>
      <c r="G108" s="189">
        <v>3</v>
      </c>
      <c r="H108" s="1"/>
      <c r="I108" s="1"/>
      <c r="J108" s="1"/>
      <c r="K108" s="1"/>
      <c r="L108" s="176">
        <v>1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76">
        <v>0.5</v>
      </c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6"/>
      <c r="AS108" s="16"/>
      <c r="AT108" s="16"/>
      <c r="AU108" s="1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0"/>
      <c r="CE108" s="10"/>
      <c r="CF108" s="10"/>
      <c r="CG108" s="10"/>
      <c r="CH108" s="10"/>
      <c r="CI108" s="10"/>
      <c r="CJ108" s="10"/>
      <c r="CK108" s="10"/>
      <c r="CL108" s="10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</row>
    <row r="109" spans="1:120" ht="15.75">
      <c r="A109">
        <v>86</v>
      </c>
      <c r="C109" s="49">
        <v>37</v>
      </c>
      <c r="D109" s="38" t="s">
        <v>167</v>
      </c>
      <c r="E109"/>
      <c r="F109" s="61">
        <v>1</v>
      </c>
      <c r="G109" s="189" t="s">
        <v>580</v>
      </c>
      <c r="L109" s="176">
        <v>1</v>
      </c>
      <c r="X109" s="176">
        <v>1</v>
      </c>
      <c r="AP109" s="1"/>
      <c r="AQ109" s="1"/>
      <c r="AR109" s="16"/>
      <c r="AS109" s="16"/>
      <c r="AT109" s="16"/>
      <c r="AU109" s="1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0"/>
      <c r="CE109" s="10"/>
      <c r="CF109" s="10"/>
      <c r="CG109" s="10"/>
      <c r="CH109" s="10"/>
      <c r="CI109" s="10"/>
      <c r="CJ109" s="10"/>
      <c r="CK109" s="10"/>
      <c r="CL109" s="10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</row>
    <row r="110" spans="1:120" ht="15.75">
      <c r="A110">
        <v>87</v>
      </c>
      <c r="C110" s="49">
        <v>38</v>
      </c>
      <c r="D110" s="38" t="s">
        <v>175</v>
      </c>
      <c r="E110"/>
      <c r="F110" s="61">
        <v>1</v>
      </c>
      <c r="G110" s="189">
        <v>3</v>
      </c>
      <c r="L110" s="178">
        <v>1</v>
      </c>
      <c r="X110" s="176">
        <v>1</v>
      </c>
      <c r="AP110" s="1"/>
      <c r="AQ110" s="1"/>
      <c r="AR110" s="16"/>
      <c r="AS110" s="16"/>
      <c r="AT110" s="16"/>
      <c r="AU110" s="1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0"/>
      <c r="CE110" s="10"/>
      <c r="CF110" s="10"/>
      <c r="CG110" s="10"/>
      <c r="CH110" s="10"/>
      <c r="CI110" s="10"/>
      <c r="CJ110" s="10"/>
      <c r="CK110" s="10"/>
      <c r="CL110" s="10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</row>
    <row r="111" spans="1:120" ht="15.75">
      <c r="A111">
        <v>88</v>
      </c>
      <c r="C111" s="49">
        <v>39</v>
      </c>
      <c r="D111" s="38" t="s">
        <v>10</v>
      </c>
      <c r="E111"/>
      <c r="F111" s="61">
        <v>1</v>
      </c>
      <c r="G111" s="189" t="s">
        <v>580</v>
      </c>
      <c r="L111" s="176">
        <v>0</v>
      </c>
      <c r="O111" s="178">
        <v>1</v>
      </c>
      <c r="R111" s="176">
        <v>1</v>
      </c>
      <c r="U111" s="176">
        <v>0.5</v>
      </c>
      <c r="X111" s="178">
        <v>0.5</v>
      </c>
      <c r="AD111" s="176">
        <v>1</v>
      </c>
      <c r="AG111" s="176">
        <v>1</v>
      </c>
      <c r="AP111" s="16"/>
      <c r="AQ111" s="16"/>
      <c r="AR111" s="16"/>
      <c r="AS111" s="16"/>
      <c r="AT111" s="16"/>
      <c r="AU111" s="1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0"/>
      <c r="CE111" s="10"/>
      <c r="CF111" s="10"/>
      <c r="CG111" s="10"/>
      <c r="CH111" s="10"/>
      <c r="CI111" s="10"/>
      <c r="CJ111" s="10"/>
      <c r="CK111" s="10"/>
      <c r="CL111" s="10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</row>
    <row r="112" spans="3:120" ht="15.75">
      <c r="C112" s="49"/>
      <c r="D112" s="38" t="s">
        <v>578</v>
      </c>
      <c r="E112"/>
      <c r="F112" s="61">
        <v>1</v>
      </c>
      <c r="G112" s="189">
        <v>3</v>
      </c>
      <c r="O112" s="178">
        <v>0.5</v>
      </c>
      <c r="R112" s="176">
        <v>0.5</v>
      </c>
      <c r="U112" s="176">
        <v>1</v>
      </c>
      <c r="AD112" s="176">
        <v>1</v>
      </c>
      <c r="AG112" s="178">
        <v>1</v>
      </c>
      <c r="AP112" s="16"/>
      <c r="AQ112" s="16"/>
      <c r="AR112" s="16"/>
      <c r="AS112" s="16"/>
      <c r="AT112" s="16"/>
      <c r="AU112" s="1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0"/>
      <c r="CE112" s="10"/>
      <c r="CF112" s="10"/>
      <c r="CG112" s="10"/>
      <c r="CH112" s="10"/>
      <c r="CI112" s="10"/>
      <c r="CJ112" s="10"/>
      <c r="CK112" s="10"/>
      <c r="CL112" s="10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</row>
    <row r="113" spans="1:120" ht="15.75">
      <c r="A113">
        <v>89</v>
      </c>
      <c r="C113" s="49"/>
      <c r="D113" s="169" t="s">
        <v>323</v>
      </c>
      <c r="E113"/>
      <c r="F113" s="61">
        <v>1</v>
      </c>
      <c r="G113" s="189"/>
      <c r="M113" s="176">
        <v>0.5</v>
      </c>
      <c r="AP113" s="16"/>
      <c r="AQ113" s="16"/>
      <c r="AR113" s="16"/>
      <c r="AS113" s="16"/>
      <c r="AT113" s="16"/>
      <c r="AU113" s="1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0"/>
      <c r="CE113" s="10"/>
      <c r="CF113" s="10"/>
      <c r="CG113" s="10"/>
      <c r="CH113" s="10"/>
      <c r="CI113" s="10"/>
      <c r="CJ113" s="10"/>
      <c r="CK113" s="10"/>
      <c r="CL113" s="10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</row>
    <row r="114" spans="1:120" ht="15.75">
      <c r="A114">
        <v>90</v>
      </c>
      <c r="C114" s="49"/>
      <c r="D114" s="38" t="s">
        <v>509</v>
      </c>
      <c r="E114"/>
      <c r="F114" s="61">
        <v>1</v>
      </c>
      <c r="G114" s="189" t="s">
        <v>580</v>
      </c>
      <c r="M114" s="176">
        <v>1</v>
      </c>
      <c r="AE114" s="176">
        <v>1</v>
      </c>
      <c r="AP114" s="16"/>
      <c r="AQ114" s="16"/>
      <c r="AR114" s="16"/>
      <c r="AS114" s="16"/>
      <c r="AT114" s="16"/>
      <c r="AU114" s="1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0"/>
      <c r="CE114" s="10"/>
      <c r="CF114" s="10"/>
      <c r="CG114" s="10"/>
      <c r="CH114" s="10"/>
      <c r="CI114" s="10"/>
      <c r="CJ114" s="10"/>
      <c r="CK114" s="10"/>
      <c r="CL114" s="10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</row>
    <row r="115" spans="1:120" ht="15.75">
      <c r="A115">
        <v>91</v>
      </c>
      <c r="C115" s="49">
        <v>40</v>
      </c>
      <c r="D115" s="38" t="s">
        <v>67</v>
      </c>
      <c r="E115"/>
      <c r="F115" s="61">
        <v>1</v>
      </c>
      <c r="G115" s="189" t="s">
        <v>579</v>
      </c>
      <c r="M115" s="176">
        <v>1</v>
      </c>
      <c r="S115" s="176">
        <v>1</v>
      </c>
      <c r="AP115" s="16"/>
      <c r="AQ115" s="16"/>
      <c r="AR115" s="16"/>
      <c r="AS115" s="16"/>
      <c r="AT115" s="16"/>
      <c r="AU115" s="1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0"/>
      <c r="CE115" s="10"/>
      <c r="CF115" s="10"/>
      <c r="CG115" s="10"/>
      <c r="CH115" s="10"/>
      <c r="CI115" s="10"/>
      <c r="CJ115" s="10"/>
      <c r="CK115" s="10"/>
      <c r="CL115" s="10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</row>
    <row r="116" spans="1:91" ht="15.75">
      <c r="A116">
        <v>92</v>
      </c>
      <c r="C116" s="49">
        <v>41</v>
      </c>
      <c r="D116" s="38" t="s">
        <v>66</v>
      </c>
      <c r="E116"/>
      <c r="F116" s="61">
        <v>1</v>
      </c>
      <c r="G116" s="189" t="s">
        <v>579</v>
      </c>
      <c r="M116" s="176">
        <v>1</v>
      </c>
      <c r="S116" s="176">
        <v>1</v>
      </c>
      <c r="AP116" s="16"/>
      <c r="AQ116" s="16"/>
      <c r="AR116" s="10"/>
      <c r="AS116" s="10"/>
      <c r="AT116" s="10"/>
      <c r="AU116" s="1"/>
      <c r="AV116" s="16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</row>
    <row r="117" spans="1:91" ht="15.75">
      <c r="A117">
        <v>93</v>
      </c>
      <c r="C117" s="49">
        <v>42</v>
      </c>
      <c r="D117" s="38" t="s">
        <v>510</v>
      </c>
      <c r="E117"/>
      <c r="F117" s="61">
        <v>1</v>
      </c>
      <c r="G117" s="189">
        <v>3</v>
      </c>
      <c r="M117" s="176">
        <v>1</v>
      </c>
      <c r="S117" s="176">
        <v>1</v>
      </c>
      <c r="AP117" s="16"/>
      <c r="AQ117" s="16"/>
      <c r="AR117" s="10"/>
      <c r="AS117" s="10"/>
      <c r="AT117" s="10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</row>
    <row r="118" spans="1:120" ht="15.75">
      <c r="A118">
        <v>94</v>
      </c>
      <c r="C118" s="49">
        <v>43</v>
      </c>
      <c r="D118" s="38" t="s">
        <v>174</v>
      </c>
      <c r="E118"/>
      <c r="F118" s="61">
        <v>1</v>
      </c>
      <c r="G118" s="189">
        <v>3</v>
      </c>
      <c r="M118" s="176">
        <v>1</v>
      </c>
      <c r="S118" s="176">
        <v>1</v>
      </c>
      <c r="AP118" s="16"/>
      <c r="AQ118" s="16"/>
      <c r="AR118" s="16"/>
      <c r="AS118" s="16"/>
      <c r="AT118" s="16"/>
      <c r="AU118" s="1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0"/>
      <c r="CE118" s="10"/>
      <c r="CF118" s="10"/>
      <c r="CG118" s="10"/>
      <c r="CH118" s="10"/>
      <c r="CI118" s="10"/>
      <c r="CJ118" s="10"/>
      <c r="CK118" s="10"/>
      <c r="CL118" s="10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</row>
    <row r="119" spans="1:120" ht="15.75">
      <c r="A119">
        <v>95</v>
      </c>
      <c r="C119" s="16"/>
      <c r="D119" s="39"/>
      <c r="E119" s="67"/>
      <c r="F119" s="61"/>
      <c r="G119" s="189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0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0"/>
      <c r="CE119" s="10"/>
      <c r="CF119" s="10"/>
      <c r="CG119" s="10"/>
      <c r="CH119" s="10"/>
      <c r="CI119" s="10"/>
      <c r="CJ119" s="10"/>
      <c r="CK119" s="10"/>
      <c r="CL119" s="10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</row>
    <row r="120" spans="1:120" ht="15.75">
      <c r="A120">
        <v>96</v>
      </c>
      <c r="C120" s="16"/>
      <c r="D120" s="10"/>
      <c r="E120" s="37" t="s">
        <v>1</v>
      </c>
      <c r="F120" s="37" t="s">
        <v>1</v>
      </c>
      <c r="G120" s="191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9"/>
      <c r="AP120" s="9"/>
      <c r="AQ120" s="9"/>
      <c r="AR120" s="9"/>
      <c r="AS120" s="9"/>
      <c r="AT120" s="9"/>
      <c r="AU120" s="10"/>
      <c r="AV120" s="10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</row>
    <row r="121" spans="1:120" ht="18">
      <c r="A121">
        <v>97</v>
      </c>
      <c r="B121" s="53">
        <v>3</v>
      </c>
      <c r="C121" s="16"/>
      <c r="D121" s="50" t="s">
        <v>11</v>
      </c>
      <c r="E121" s="64"/>
      <c r="F121" s="61" t="s">
        <v>1</v>
      </c>
      <c r="G121" s="18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10"/>
      <c r="AV121" s="10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</row>
    <row r="122" spans="1:120" ht="18">
      <c r="A122">
        <v>98</v>
      </c>
      <c r="C122" s="16"/>
      <c r="D122" s="84">
        <f>'RESUM MENSUAL PAPER'!F10</f>
        <v>10986</v>
      </c>
      <c r="E122" s="64"/>
      <c r="F122" s="61"/>
      <c r="G122" s="18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10"/>
      <c r="AV122" s="10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</row>
    <row r="123" spans="1:120" ht="15.75">
      <c r="A123">
        <v>99</v>
      </c>
      <c r="C123" s="16"/>
      <c r="D123" s="19" t="s">
        <v>8</v>
      </c>
      <c r="E123" s="63"/>
      <c r="F123" s="20" t="s">
        <v>1</v>
      </c>
      <c r="G123" s="184"/>
      <c r="H123" s="10">
        <f aca="true" t="shared" si="4" ref="H123:AE123">H7</f>
        <v>1</v>
      </c>
      <c r="I123" s="10">
        <f t="shared" si="4"/>
        <v>2</v>
      </c>
      <c r="J123" s="10">
        <f t="shared" si="4"/>
        <v>3</v>
      </c>
      <c r="K123" s="10">
        <f t="shared" si="4"/>
        <v>5</v>
      </c>
      <c r="L123" s="10">
        <f t="shared" si="4"/>
        <v>6</v>
      </c>
      <c r="M123" s="10">
        <f t="shared" si="4"/>
        <v>7</v>
      </c>
      <c r="N123" s="10">
        <f t="shared" si="4"/>
        <v>8</v>
      </c>
      <c r="O123" s="10">
        <f t="shared" si="4"/>
        <v>9</v>
      </c>
      <c r="P123" s="10">
        <f t="shared" si="4"/>
        <v>10</v>
      </c>
      <c r="Q123" s="10">
        <f t="shared" si="4"/>
        <v>12</v>
      </c>
      <c r="R123" s="10">
        <f t="shared" si="4"/>
        <v>13</v>
      </c>
      <c r="S123" s="10">
        <f t="shared" si="4"/>
        <v>14</v>
      </c>
      <c r="T123" s="10">
        <f t="shared" si="4"/>
        <v>15</v>
      </c>
      <c r="U123" s="10">
        <f t="shared" si="4"/>
        <v>16</v>
      </c>
      <c r="V123" s="10">
        <f t="shared" si="4"/>
        <v>17</v>
      </c>
      <c r="W123" s="10">
        <f t="shared" si="4"/>
        <v>19</v>
      </c>
      <c r="X123" s="10">
        <f t="shared" si="4"/>
        <v>20</v>
      </c>
      <c r="Y123" s="10">
        <f t="shared" si="4"/>
        <v>21</v>
      </c>
      <c r="Z123" s="10">
        <f t="shared" si="4"/>
        <v>22</v>
      </c>
      <c r="AA123" s="10">
        <f t="shared" si="4"/>
        <v>23</v>
      </c>
      <c r="AB123" s="10">
        <f t="shared" si="4"/>
        <v>24</v>
      </c>
      <c r="AC123" s="10">
        <f t="shared" si="4"/>
        <v>26</v>
      </c>
      <c r="AD123" s="10">
        <f t="shared" si="4"/>
        <v>27</v>
      </c>
      <c r="AE123" s="10">
        <f t="shared" si="4"/>
        <v>28</v>
      </c>
      <c r="AF123" s="10">
        <f aca="true" t="shared" si="5" ref="AF123:AL123">AF7</f>
        <v>29</v>
      </c>
      <c r="AG123" s="10">
        <f t="shared" si="5"/>
        <v>30</v>
      </c>
      <c r="AH123" s="10">
        <f t="shared" si="5"/>
        <v>0</v>
      </c>
      <c r="AI123" s="10">
        <f t="shared" si="5"/>
        <v>0</v>
      </c>
      <c r="AJ123" s="10">
        <f t="shared" si="5"/>
        <v>0</v>
      </c>
      <c r="AK123" s="10">
        <f t="shared" si="5"/>
        <v>0</v>
      </c>
      <c r="AL123" s="10">
        <f t="shared" si="5"/>
        <v>0</v>
      </c>
      <c r="AM123" s="10">
        <f>AM7</f>
        <v>0</v>
      </c>
      <c r="AN123" s="10">
        <f>AN7</f>
        <v>0</v>
      </c>
      <c r="AO123" s="9"/>
      <c r="AP123" s="9"/>
      <c r="AQ123" s="9"/>
      <c r="AR123" s="9"/>
      <c r="AS123" s="10"/>
      <c r="AT123" s="10"/>
      <c r="AU123" s="10"/>
      <c r="AV123" s="10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</row>
    <row r="124" spans="1:86" ht="15.75">
      <c r="A124">
        <v>100</v>
      </c>
      <c r="C124" s="49">
        <v>1</v>
      </c>
      <c r="D124" s="38" t="s">
        <v>131</v>
      </c>
      <c r="E124">
        <v>1</v>
      </c>
      <c r="F124" s="61">
        <v>1</v>
      </c>
      <c r="G124" s="189">
        <v>3</v>
      </c>
      <c r="H124" s="46"/>
      <c r="I124" s="178">
        <v>1</v>
      </c>
      <c r="J124" s="46"/>
      <c r="K124" s="46"/>
      <c r="L124" s="178">
        <v>0.5</v>
      </c>
      <c r="M124" s="46"/>
      <c r="N124" s="178">
        <v>1</v>
      </c>
      <c r="O124" s="46"/>
      <c r="P124" s="46"/>
      <c r="Q124" s="46"/>
      <c r="R124" s="176">
        <v>0.5</v>
      </c>
      <c r="S124" s="46"/>
      <c r="T124" s="46"/>
      <c r="U124" s="178">
        <v>1</v>
      </c>
      <c r="V124" s="46"/>
      <c r="W124" s="46"/>
      <c r="X124" s="176">
        <v>0.5</v>
      </c>
      <c r="Y124" s="46"/>
      <c r="Z124" s="46"/>
      <c r="AA124" s="178">
        <v>1</v>
      </c>
      <c r="AB124" s="46"/>
      <c r="AC124" s="46"/>
      <c r="AD124" s="176">
        <v>1</v>
      </c>
      <c r="AE124" s="46"/>
      <c r="AF124" s="46"/>
      <c r="AG124" s="176">
        <v>1</v>
      </c>
      <c r="AH124" s="46"/>
      <c r="AI124" s="46"/>
      <c r="AJ124" s="46"/>
      <c r="AK124" s="46"/>
      <c r="AL124" s="46"/>
      <c r="AM124" s="46"/>
      <c r="AN124" s="46"/>
      <c r="AO124" s="9"/>
      <c r="AP124" s="9"/>
      <c r="AQ124" s="9"/>
      <c r="AR124" s="9"/>
      <c r="AS124" s="16"/>
      <c r="AT124" s="16"/>
      <c r="AU124" s="10"/>
      <c r="AV124" s="16"/>
      <c r="AW124" s="16"/>
      <c r="AX124" s="16"/>
      <c r="AY124" s="16"/>
      <c r="AZ124" s="16"/>
      <c r="BA124" s="16"/>
      <c r="BB124" s="10"/>
      <c r="BC124" s="10"/>
      <c r="BD124" s="10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</row>
    <row r="125" spans="1:86" ht="15.75">
      <c r="A125">
        <v>101</v>
      </c>
      <c r="C125" s="49"/>
      <c r="D125" s="38" t="s">
        <v>131</v>
      </c>
      <c r="E125"/>
      <c r="F125" s="61">
        <v>1</v>
      </c>
      <c r="G125" s="189">
        <v>3</v>
      </c>
      <c r="H125" s="46"/>
      <c r="I125" s="178">
        <v>0.5</v>
      </c>
      <c r="J125" s="46"/>
      <c r="K125" s="46"/>
      <c r="L125" s="176">
        <v>0</v>
      </c>
      <c r="M125" s="46"/>
      <c r="N125" s="46"/>
      <c r="O125" s="46"/>
      <c r="P125" s="46"/>
      <c r="Q125" s="46"/>
      <c r="R125" s="178">
        <v>1</v>
      </c>
      <c r="S125" s="46"/>
      <c r="T125" s="46"/>
      <c r="U125" s="178">
        <v>1</v>
      </c>
      <c r="V125" s="46"/>
      <c r="W125" s="46"/>
      <c r="X125" s="176">
        <v>0.5</v>
      </c>
      <c r="Y125" s="46"/>
      <c r="Z125" s="46"/>
      <c r="AA125" s="178">
        <v>1</v>
      </c>
      <c r="AB125" s="46"/>
      <c r="AC125" s="46"/>
      <c r="AD125" s="176">
        <v>1</v>
      </c>
      <c r="AE125" s="46"/>
      <c r="AF125" s="46"/>
      <c r="AG125" s="176">
        <v>1</v>
      </c>
      <c r="AH125" s="46"/>
      <c r="AI125" s="46"/>
      <c r="AJ125" s="46"/>
      <c r="AK125" s="46"/>
      <c r="AL125" s="46"/>
      <c r="AM125" s="46"/>
      <c r="AN125" s="46"/>
      <c r="AO125" s="9"/>
      <c r="AP125" s="9"/>
      <c r="AQ125" s="9"/>
      <c r="AR125" s="9"/>
      <c r="AS125" s="16"/>
      <c r="AT125" s="16"/>
      <c r="AU125" s="10"/>
      <c r="AV125" s="16"/>
      <c r="AW125" s="16"/>
      <c r="AX125" s="16"/>
      <c r="AY125" s="16"/>
      <c r="AZ125" s="16"/>
      <c r="BA125" s="16"/>
      <c r="BB125" s="10"/>
      <c r="BC125" s="10"/>
      <c r="BD125" s="10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</row>
    <row r="126" spans="1:86" ht="15.75">
      <c r="A126">
        <v>102</v>
      </c>
      <c r="C126" s="49">
        <v>3</v>
      </c>
      <c r="D126" s="38" t="s">
        <v>132</v>
      </c>
      <c r="E126">
        <v>1</v>
      </c>
      <c r="F126" s="61">
        <v>1</v>
      </c>
      <c r="G126" s="167">
        <v>3</v>
      </c>
      <c r="I126" s="178">
        <v>1</v>
      </c>
      <c r="L126" s="178">
        <v>1</v>
      </c>
      <c r="N126" s="178">
        <v>1</v>
      </c>
      <c r="R126" s="178">
        <v>1</v>
      </c>
      <c r="U126" s="178">
        <v>0.5</v>
      </c>
      <c r="X126" s="178">
        <v>1</v>
      </c>
      <c r="AA126" s="178">
        <v>1</v>
      </c>
      <c r="AD126" s="178">
        <v>1</v>
      </c>
      <c r="AG126" s="178">
        <v>1</v>
      </c>
      <c r="AO126" s="9"/>
      <c r="AP126" s="9"/>
      <c r="AQ126" s="9"/>
      <c r="AR126" s="9"/>
      <c r="AS126" s="16"/>
      <c r="AT126" s="16"/>
      <c r="AU126" s="10"/>
      <c r="AV126" s="16"/>
      <c r="AW126" s="16"/>
      <c r="AX126" s="16"/>
      <c r="AY126" s="16"/>
      <c r="AZ126" s="16"/>
      <c r="BA126" s="16"/>
      <c r="BB126" s="10"/>
      <c r="BC126" s="10"/>
      <c r="BD126" s="10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</row>
    <row r="127" spans="1:48" ht="15.75">
      <c r="A127">
        <v>103</v>
      </c>
      <c r="C127" s="49">
        <v>4</v>
      </c>
      <c r="D127" s="38" t="s">
        <v>145</v>
      </c>
      <c r="E127"/>
      <c r="F127" s="78">
        <v>0</v>
      </c>
      <c r="G127" s="167"/>
      <c r="H127" s="165" t="s">
        <v>197</v>
      </c>
      <c r="I127" s="165" t="s">
        <v>197</v>
      </c>
      <c r="J127" s="165" t="s">
        <v>197</v>
      </c>
      <c r="K127" s="165" t="s">
        <v>197</v>
      </c>
      <c r="L127" s="165" t="s">
        <v>197</v>
      </c>
      <c r="M127" s="165" t="s">
        <v>197</v>
      </c>
      <c r="N127" s="165" t="s">
        <v>197</v>
      </c>
      <c r="O127" s="165" t="s">
        <v>197</v>
      </c>
      <c r="P127" s="165" t="s">
        <v>197</v>
      </c>
      <c r="Q127" s="165" t="s">
        <v>197</v>
      </c>
      <c r="R127" s="165" t="s">
        <v>197</v>
      </c>
      <c r="S127" s="165" t="s">
        <v>197</v>
      </c>
      <c r="T127" s="165" t="s">
        <v>197</v>
      </c>
      <c r="U127" s="165" t="s">
        <v>197</v>
      </c>
      <c r="V127" s="165" t="s">
        <v>197</v>
      </c>
      <c r="W127" s="165" t="s">
        <v>197</v>
      </c>
      <c r="X127" s="165" t="s">
        <v>197</v>
      </c>
      <c r="Y127" s="165" t="s">
        <v>197</v>
      </c>
      <c r="Z127" s="165" t="s">
        <v>197</v>
      </c>
      <c r="AA127" s="165" t="s">
        <v>197</v>
      </c>
      <c r="AB127" s="165" t="s">
        <v>197</v>
      </c>
      <c r="AC127" s="165" t="s">
        <v>197</v>
      </c>
      <c r="AD127" s="165" t="s">
        <v>197</v>
      </c>
      <c r="AE127" s="165" t="s">
        <v>197</v>
      </c>
      <c r="AF127" s="165" t="s">
        <v>197</v>
      </c>
      <c r="AG127" s="165" t="s">
        <v>197</v>
      </c>
      <c r="AH127" s="165" t="s">
        <v>197</v>
      </c>
      <c r="AI127" s="165" t="s">
        <v>197</v>
      </c>
      <c r="AJ127" s="165" t="s">
        <v>197</v>
      </c>
      <c r="AK127" s="165" t="s">
        <v>197</v>
      </c>
      <c r="AL127" s="165" t="s">
        <v>197</v>
      </c>
      <c r="AM127" s="165" t="s">
        <v>197</v>
      </c>
      <c r="AN127" s="33" t="s">
        <v>185</v>
      </c>
      <c r="AO127" s="9"/>
      <c r="AP127" s="9"/>
      <c r="AQ127" s="9"/>
      <c r="AR127" s="9"/>
      <c r="AS127" s="16"/>
      <c r="AT127" s="16"/>
      <c r="AU127" s="10"/>
      <c r="AV127" s="16"/>
    </row>
    <row r="128" spans="1:90" ht="15.75">
      <c r="A128">
        <v>110</v>
      </c>
      <c r="C128" s="49">
        <v>11</v>
      </c>
      <c r="D128" s="151" t="s">
        <v>137</v>
      </c>
      <c r="E128"/>
      <c r="F128" s="78">
        <v>1</v>
      </c>
      <c r="G128" s="189">
        <v>3</v>
      </c>
      <c r="L128" s="178">
        <v>1</v>
      </c>
      <c r="N128" s="176">
        <v>1</v>
      </c>
      <c r="R128" s="176">
        <v>0.5</v>
      </c>
      <c r="U128" s="176">
        <v>1</v>
      </c>
      <c r="X128" s="176">
        <v>0.5</v>
      </c>
      <c r="AA128" s="178">
        <v>1</v>
      </c>
      <c r="AD128" s="176">
        <v>0.5</v>
      </c>
      <c r="AG128" s="176">
        <v>1</v>
      </c>
      <c r="AO128" s="9"/>
      <c r="AP128" s="9"/>
      <c r="AQ128" s="9"/>
      <c r="AR128" s="9"/>
      <c r="AS128" s="9"/>
      <c r="AT128" s="9"/>
      <c r="AU128" s="1"/>
      <c r="AV128" s="9"/>
      <c r="AW128" s="9"/>
      <c r="AX128" s="9"/>
      <c r="AY128" s="9"/>
      <c r="AZ128" s="10"/>
      <c r="BA128" s="10"/>
      <c r="BB128" s="10"/>
      <c r="BC128" s="10"/>
      <c r="BD128" s="10"/>
      <c r="BE128" s="10"/>
      <c r="BF128" s="10"/>
      <c r="BG128" s="10"/>
      <c r="BH128" s="10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</row>
    <row r="129" spans="1:90" ht="15.75">
      <c r="A129">
        <v>111</v>
      </c>
      <c r="C129" s="49">
        <v>12</v>
      </c>
      <c r="D129" s="38" t="s">
        <v>608</v>
      </c>
      <c r="E129"/>
      <c r="F129" s="78">
        <v>1</v>
      </c>
      <c r="G129" s="189" t="s">
        <v>579</v>
      </c>
      <c r="L129" s="176">
        <v>0.5</v>
      </c>
      <c r="R129" s="178">
        <v>0.5</v>
      </c>
      <c r="AD129" s="176">
        <v>0.5</v>
      </c>
      <c r="AO129" s="9"/>
      <c r="AP129" s="9"/>
      <c r="AQ129" s="9"/>
      <c r="AR129" s="9"/>
      <c r="AS129" s="9"/>
      <c r="AT129" s="9"/>
      <c r="AU129" s="1"/>
      <c r="AV129" s="9"/>
      <c r="AW129" s="9"/>
      <c r="AX129" s="9"/>
      <c r="AY129" s="9"/>
      <c r="AZ129" s="10"/>
      <c r="BA129" s="10"/>
      <c r="BB129" s="10"/>
      <c r="BC129" s="10"/>
      <c r="BD129" s="10"/>
      <c r="BE129" s="10"/>
      <c r="BF129" s="10"/>
      <c r="BG129" s="10"/>
      <c r="BH129" s="10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</row>
    <row r="130" spans="1:90" ht="15.75">
      <c r="A130">
        <v>112</v>
      </c>
      <c r="C130" s="49">
        <v>13</v>
      </c>
      <c r="D130" s="38" t="s">
        <v>138</v>
      </c>
      <c r="E130"/>
      <c r="F130" s="78">
        <v>1</v>
      </c>
      <c r="G130" s="189">
        <v>3</v>
      </c>
      <c r="I130" s="178">
        <v>1</v>
      </c>
      <c r="L130" s="178">
        <v>1</v>
      </c>
      <c r="N130" s="176">
        <v>1</v>
      </c>
      <c r="R130" s="178">
        <v>1</v>
      </c>
      <c r="U130" s="176">
        <v>1</v>
      </c>
      <c r="X130" s="176">
        <v>1</v>
      </c>
      <c r="AA130" s="178">
        <v>1</v>
      </c>
      <c r="AD130" s="178">
        <v>1</v>
      </c>
      <c r="AG130" s="178">
        <v>1</v>
      </c>
      <c r="AO130" s="9"/>
      <c r="AP130" s="9"/>
      <c r="AQ130" s="9"/>
      <c r="AR130" s="9"/>
      <c r="AS130" s="9"/>
      <c r="AT130" s="10"/>
      <c r="AU130" s="1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</row>
    <row r="131" spans="1:90" ht="15.75">
      <c r="A131">
        <v>113</v>
      </c>
      <c r="C131" s="49">
        <v>14</v>
      </c>
      <c r="D131" s="38" t="s">
        <v>139</v>
      </c>
      <c r="E131">
        <v>1</v>
      </c>
      <c r="F131" s="78">
        <v>1</v>
      </c>
      <c r="G131" s="189" t="s">
        <v>579</v>
      </c>
      <c r="L131" s="176">
        <v>0.5</v>
      </c>
      <c r="R131" s="178">
        <v>0.5</v>
      </c>
      <c r="X131" s="176">
        <v>0.5</v>
      </c>
      <c r="AD131" s="176">
        <v>0.5</v>
      </c>
      <c r="AO131" s="9"/>
      <c r="AP131" s="9"/>
      <c r="AQ131" s="9"/>
      <c r="AR131" s="9"/>
      <c r="AS131" s="9"/>
      <c r="AT131" s="10"/>
      <c r="AU131" s="1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</row>
    <row r="132" spans="1:90" ht="15.75">
      <c r="A132">
        <v>114</v>
      </c>
      <c r="C132" s="49">
        <v>15</v>
      </c>
      <c r="D132" s="38" t="s">
        <v>140</v>
      </c>
      <c r="E132"/>
      <c r="F132" s="78">
        <v>1</v>
      </c>
      <c r="G132" s="189">
        <v>3</v>
      </c>
      <c r="L132" s="176">
        <v>0.5</v>
      </c>
      <c r="X132" s="176">
        <v>1</v>
      </c>
      <c r="AO132" s="9"/>
      <c r="AP132" s="9"/>
      <c r="AQ132" s="9"/>
      <c r="AR132" s="9"/>
      <c r="AS132" s="9"/>
      <c r="AT132" s="10"/>
      <c r="AU132" s="1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</row>
    <row r="133" spans="1:90" ht="15.75">
      <c r="A133">
        <v>115</v>
      </c>
      <c r="C133" s="49">
        <v>16</v>
      </c>
      <c r="D133" s="38" t="s">
        <v>141</v>
      </c>
      <c r="E133"/>
      <c r="F133" s="78">
        <v>1</v>
      </c>
      <c r="G133" s="189">
        <v>3</v>
      </c>
      <c r="L133" s="176">
        <v>0.5</v>
      </c>
      <c r="X133" s="176">
        <v>1</v>
      </c>
      <c r="AO133" s="9"/>
      <c r="AP133" s="9"/>
      <c r="AQ133" s="9"/>
      <c r="AR133" s="9"/>
      <c r="AS133" s="9"/>
      <c r="AT133" s="10"/>
      <c r="AU133" s="1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</row>
    <row r="134" spans="1:120" ht="15.75">
      <c r="A134">
        <v>116</v>
      </c>
      <c r="C134" s="49">
        <v>17</v>
      </c>
      <c r="D134" s="54" t="s">
        <v>142</v>
      </c>
      <c r="E134"/>
      <c r="F134" s="78">
        <v>1</v>
      </c>
      <c r="G134" s="189">
        <v>3</v>
      </c>
      <c r="L134" s="178">
        <v>1</v>
      </c>
      <c r="R134" s="176">
        <v>1</v>
      </c>
      <c r="X134" s="178">
        <v>1</v>
      </c>
      <c r="AD134" s="176">
        <v>1</v>
      </c>
      <c r="AO134" s="9"/>
      <c r="AP134" s="9"/>
      <c r="AQ134" s="9"/>
      <c r="AR134" s="9"/>
      <c r="AS134" s="48"/>
      <c r="AT134" s="48"/>
      <c r="AU134" s="1"/>
      <c r="AV134" s="48"/>
      <c r="AW134" s="48"/>
      <c r="AX134" s="48"/>
      <c r="AY134" s="48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</row>
    <row r="135" spans="1:120" ht="15.75">
      <c r="A135">
        <v>117</v>
      </c>
      <c r="C135" s="49">
        <v>18</v>
      </c>
      <c r="D135" s="38" t="s">
        <v>163</v>
      </c>
      <c r="E135">
        <v>0</v>
      </c>
      <c r="F135" s="78">
        <v>1</v>
      </c>
      <c r="G135" s="189">
        <v>3</v>
      </c>
      <c r="I135" s="178">
        <v>1</v>
      </c>
      <c r="L135" s="178">
        <v>1</v>
      </c>
      <c r="N135" s="178">
        <v>1</v>
      </c>
      <c r="R135" s="176">
        <v>1</v>
      </c>
      <c r="U135" s="176">
        <v>1</v>
      </c>
      <c r="X135" s="176">
        <v>1</v>
      </c>
      <c r="AA135" s="178">
        <v>1</v>
      </c>
      <c r="AD135" s="176">
        <v>1</v>
      </c>
      <c r="AG135" s="176">
        <v>1</v>
      </c>
      <c r="AO135" s="9"/>
      <c r="AP135" s="9"/>
      <c r="AQ135" s="9"/>
      <c r="AR135" s="9"/>
      <c r="AS135" s="48"/>
      <c r="AT135" s="48"/>
      <c r="AU135" s="1"/>
      <c r="AV135" s="48"/>
      <c r="AW135" s="48"/>
      <c r="AX135" s="48"/>
      <c r="AY135" s="48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</row>
    <row r="136" spans="1:120" ht="15.75">
      <c r="A136">
        <v>118</v>
      </c>
      <c r="C136" s="49">
        <v>19</v>
      </c>
      <c r="D136" s="38" t="s">
        <v>163</v>
      </c>
      <c r="E136">
        <v>1</v>
      </c>
      <c r="F136" s="78">
        <v>1</v>
      </c>
      <c r="G136" s="189">
        <v>9</v>
      </c>
      <c r="H136" s="81"/>
      <c r="I136" s="179">
        <v>1</v>
      </c>
      <c r="J136" s="81"/>
      <c r="K136" s="81"/>
      <c r="L136" s="179">
        <v>1</v>
      </c>
      <c r="M136" s="81"/>
      <c r="N136" s="179">
        <v>1</v>
      </c>
      <c r="O136" s="81"/>
      <c r="P136" s="81"/>
      <c r="Q136" s="81"/>
      <c r="R136" s="177">
        <v>1</v>
      </c>
      <c r="S136" s="81"/>
      <c r="T136" s="81"/>
      <c r="U136" s="177">
        <v>1</v>
      </c>
      <c r="V136" s="81"/>
      <c r="W136" s="81"/>
      <c r="X136" s="179">
        <v>0.5</v>
      </c>
      <c r="Y136" s="81"/>
      <c r="Z136" s="81"/>
      <c r="AA136" s="179">
        <v>1</v>
      </c>
      <c r="AB136" s="81"/>
      <c r="AC136" s="81"/>
      <c r="AD136" s="177">
        <v>1</v>
      </c>
      <c r="AE136" s="81"/>
      <c r="AF136" s="81"/>
      <c r="AG136" s="179">
        <v>1</v>
      </c>
      <c r="AH136" s="81"/>
      <c r="AI136" s="81"/>
      <c r="AJ136" s="81"/>
      <c r="AK136" s="81"/>
      <c r="AL136" s="81"/>
      <c r="AM136" s="81"/>
      <c r="AN136" s="81"/>
      <c r="AO136" s="9"/>
      <c r="AP136" s="9"/>
      <c r="AQ136" s="9"/>
      <c r="AR136" s="9"/>
      <c r="AS136" s="81"/>
      <c r="AT136" s="81"/>
      <c r="AU136" s="81"/>
      <c r="AV136" s="81"/>
      <c r="AW136" s="81"/>
      <c r="AX136" s="81"/>
      <c r="AY136" s="81"/>
      <c r="AZ136" s="8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</row>
    <row r="137" spans="1:120" ht="15.75">
      <c r="A137">
        <v>119</v>
      </c>
      <c r="C137" s="49">
        <v>20</v>
      </c>
      <c r="D137" s="54" t="s">
        <v>55</v>
      </c>
      <c r="E137">
        <v>0</v>
      </c>
      <c r="F137" s="78">
        <v>1</v>
      </c>
      <c r="G137" s="189" t="s">
        <v>579</v>
      </c>
      <c r="L137" s="176">
        <v>1</v>
      </c>
      <c r="R137" s="176">
        <v>0.5</v>
      </c>
      <c r="X137" s="176">
        <v>0</v>
      </c>
      <c r="AD137" s="176">
        <v>1</v>
      </c>
      <c r="AO137" s="9"/>
      <c r="AP137" s="9"/>
      <c r="AQ137" s="9"/>
      <c r="AR137" s="9"/>
      <c r="CH137" s="10"/>
      <c r="CI137" s="10"/>
      <c r="CJ137" s="10"/>
      <c r="CK137" s="10"/>
      <c r="CL137" s="10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</row>
    <row r="138" spans="1:120" ht="15.75">
      <c r="A138">
        <v>120</v>
      </c>
      <c r="C138" s="49">
        <v>21</v>
      </c>
      <c r="D138" s="38" t="s">
        <v>183</v>
      </c>
      <c r="F138" s="78">
        <v>1</v>
      </c>
      <c r="G138" s="189">
        <v>3</v>
      </c>
      <c r="H138" s="33"/>
      <c r="I138" s="33"/>
      <c r="J138" s="33"/>
      <c r="K138" s="33"/>
      <c r="L138" s="177">
        <v>1</v>
      </c>
      <c r="M138" s="33"/>
      <c r="N138" s="33"/>
      <c r="O138" s="33"/>
      <c r="P138" s="33"/>
      <c r="Q138" s="33"/>
      <c r="R138" s="177">
        <v>1</v>
      </c>
      <c r="S138" s="33"/>
      <c r="T138" s="33"/>
      <c r="U138" s="33"/>
      <c r="V138" s="33"/>
      <c r="W138" s="33"/>
      <c r="X138" s="177">
        <v>1</v>
      </c>
      <c r="Y138" s="33"/>
      <c r="Z138" s="33"/>
      <c r="AA138" s="33"/>
      <c r="AB138" s="33"/>
      <c r="AC138" s="33"/>
      <c r="AD138" s="177">
        <v>1</v>
      </c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9"/>
      <c r="AP138" s="9"/>
      <c r="AQ138" s="9"/>
      <c r="AR138" s="9"/>
      <c r="AS138" s="33"/>
      <c r="AT138" s="48"/>
      <c r="AU138" s="1"/>
      <c r="AV138" s="48"/>
      <c r="AW138" s="48"/>
      <c r="AX138" s="48"/>
      <c r="AY138" s="48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</row>
    <row r="139" spans="1:120" ht="15.75">
      <c r="A139">
        <v>121</v>
      </c>
      <c r="C139" s="49">
        <v>22</v>
      </c>
      <c r="D139" s="38" t="s">
        <v>191</v>
      </c>
      <c r="F139" s="78">
        <v>1</v>
      </c>
      <c r="G139" s="189" t="s">
        <v>579</v>
      </c>
      <c r="L139" s="176">
        <v>1</v>
      </c>
      <c r="R139" s="176">
        <v>0.5</v>
      </c>
      <c r="X139" s="176">
        <v>1</v>
      </c>
      <c r="AD139" s="176">
        <v>0.5</v>
      </c>
      <c r="AO139" s="9"/>
      <c r="AP139" s="9"/>
      <c r="AQ139" s="9"/>
      <c r="AR139" s="9"/>
      <c r="AS139" s="48"/>
      <c r="AT139" s="48"/>
      <c r="AU139" s="1"/>
      <c r="AV139" s="48"/>
      <c r="AW139" s="48"/>
      <c r="AX139" s="48"/>
      <c r="AY139" s="48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</row>
    <row r="140" spans="1:120" ht="15.75">
      <c r="A140">
        <v>122</v>
      </c>
      <c r="C140" s="49">
        <v>23</v>
      </c>
      <c r="D140" s="38" t="s">
        <v>38</v>
      </c>
      <c r="E140"/>
      <c r="F140" s="78">
        <v>1</v>
      </c>
      <c r="G140" s="189">
        <v>5</v>
      </c>
      <c r="L140" s="176">
        <v>1</v>
      </c>
      <c r="R140" s="178">
        <v>1</v>
      </c>
      <c r="X140" s="176">
        <v>1</v>
      </c>
      <c r="AD140" s="178">
        <v>1</v>
      </c>
      <c r="AO140" s="9"/>
      <c r="AP140" s="9"/>
      <c r="AQ140" s="9"/>
      <c r="AR140" s="9"/>
      <c r="AS140" s="48"/>
      <c r="AT140" s="48"/>
      <c r="AU140" s="1"/>
      <c r="AV140" s="48"/>
      <c r="AW140" s="48"/>
      <c r="AX140" s="48"/>
      <c r="AY140" s="48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</row>
    <row r="141" spans="1:120" ht="15.75">
      <c r="A141">
        <v>123</v>
      </c>
      <c r="C141" s="49">
        <v>24</v>
      </c>
      <c r="D141" s="38" t="s">
        <v>38</v>
      </c>
      <c r="E141"/>
      <c r="F141" s="78">
        <v>1</v>
      </c>
      <c r="G141" s="189">
        <v>5</v>
      </c>
      <c r="L141" s="178">
        <v>1</v>
      </c>
      <c r="R141" s="178">
        <v>1</v>
      </c>
      <c r="X141" s="176">
        <v>1</v>
      </c>
      <c r="AD141" s="178">
        <v>1</v>
      </c>
      <c r="AO141" s="9"/>
      <c r="AP141" s="9"/>
      <c r="AQ141" s="9"/>
      <c r="AR141" s="9"/>
      <c r="AS141" s="48"/>
      <c r="AT141" s="48"/>
      <c r="AU141" s="1"/>
      <c r="AV141" s="48"/>
      <c r="AW141" s="48"/>
      <c r="AX141" s="48"/>
      <c r="AY141" s="48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</row>
    <row r="142" spans="1:90" ht="15.75">
      <c r="A142">
        <v>104</v>
      </c>
      <c r="C142" s="49">
        <v>5</v>
      </c>
      <c r="D142" s="38" t="s">
        <v>162</v>
      </c>
      <c r="E142"/>
      <c r="F142" s="78">
        <v>1</v>
      </c>
      <c r="G142" s="189" t="s">
        <v>579</v>
      </c>
      <c r="M142" s="176">
        <v>1</v>
      </c>
      <c r="AE142" s="176">
        <v>0.5</v>
      </c>
      <c r="AO142" s="9"/>
      <c r="AP142" s="9"/>
      <c r="AQ142" s="9"/>
      <c r="AR142" s="9"/>
      <c r="AS142" s="46"/>
      <c r="AT142" s="46"/>
      <c r="AU142" s="46"/>
      <c r="AV142" s="46"/>
      <c r="AW142" s="46"/>
      <c r="AX142" s="46"/>
      <c r="AY142" s="46"/>
      <c r="AZ142" s="36"/>
      <c r="BA142" s="16"/>
      <c r="BB142" s="10"/>
      <c r="BC142" s="10"/>
      <c r="BD142" s="10"/>
      <c r="BE142" s="10"/>
      <c r="BF142" s="10"/>
      <c r="BG142" s="10"/>
      <c r="BH142" s="10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</row>
    <row r="143" spans="1:90" ht="15.75">
      <c r="A143">
        <v>105</v>
      </c>
      <c r="C143" s="49">
        <v>6</v>
      </c>
      <c r="D143" s="38" t="s">
        <v>511</v>
      </c>
      <c r="E143"/>
      <c r="F143" s="78">
        <v>1</v>
      </c>
      <c r="G143" s="189">
        <v>3</v>
      </c>
      <c r="M143" s="176">
        <v>0.5</v>
      </c>
      <c r="AE143" s="176">
        <v>1</v>
      </c>
      <c r="AO143" s="9"/>
      <c r="AP143" s="9"/>
      <c r="AQ143" s="9"/>
      <c r="AR143" s="9"/>
      <c r="AS143" s="16"/>
      <c r="AT143" s="16"/>
      <c r="AU143" s="1"/>
      <c r="AV143" s="16"/>
      <c r="AW143" s="16"/>
      <c r="AX143" s="16"/>
      <c r="AY143" s="16"/>
      <c r="AZ143" s="16"/>
      <c r="BA143" s="16"/>
      <c r="BB143" s="10"/>
      <c r="BC143" s="10"/>
      <c r="BD143" s="10"/>
      <c r="BE143" s="10"/>
      <c r="BF143" s="10"/>
      <c r="BG143" s="10"/>
      <c r="BH143" s="10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</row>
    <row r="144" spans="1:109" ht="15.75">
      <c r="A144">
        <v>106</v>
      </c>
      <c r="C144" s="49">
        <v>7</v>
      </c>
      <c r="D144" s="38" t="s">
        <v>133</v>
      </c>
      <c r="E144"/>
      <c r="F144" s="78">
        <v>1</v>
      </c>
      <c r="G144" s="189">
        <v>3</v>
      </c>
      <c r="M144" s="176">
        <v>1</v>
      </c>
      <c r="AE144" s="176">
        <v>0</v>
      </c>
      <c r="AO144" s="9"/>
      <c r="AP144" s="9"/>
      <c r="AQ144" s="9"/>
      <c r="AR144" s="9"/>
      <c r="AS144" s="16"/>
      <c r="AT144" s="16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</row>
    <row r="145" spans="1:90" ht="15.75">
      <c r="A145">
        <v>107</v>
      </c>
      <c r="C145" s="49">
        <v>8</v>
      </c>
      <c r="D145" s="38" t="s">
        <v>134</v>
      </c>
      <c r="E145"/>
      <c r="F145" s="78">
        <v>1</v>
      </c>
      <c r="G145" s="189" t="s">
        <v>579</v>
      </c>
      <c r="M145" s="176">
        <v>1</v>
      </c>
      <c r="AE145" s="176">
        <v>0</v>
      </c>
      <c r="AO145" s="9"/>
      <c r="AP145" s="9"/>
      <c r="AQ145" s="9"/>
      <c r="AR145" s="9"/>
      <c r="AS145" s="16"/>
      <c r="AT145" s="16"/>
      <c r="AU145" s="1"/>
      <c r="AV145" s="16"/>
      <c r="AW145" s="16"/>
      <c r="AX145" s="16"/>
      <c r="AY145" s="16"/>
      <c r="AZ145" s="10"/>
      <c r="BA145" s="10"/>
      <c r="BB145" s="10"/>
      <c r="BC145" s="10"/>
      <c r="BD145" s="10"/>
      <c r="BE145" s="10"/>
      <c r="BF145" s="10"/>
      <c r="BG145" s="10"/>
      <c r="BH145" s="10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G145" s="16"/>
      <c r="CH145" s="16"/>
      <c r="CI145" s="16"/>
      <c r="CJ145" s="16"/>
      <c r="CK145" s="16"/>
      <c r="CL145" s="16"/>
    </row>
    <row r="146" spans="1:90" ht="15.75">
      <c r="A146">
        <v>108</v>
      </c>
      <c r="C146" s="49">
        <v>9</v>
      </c>
      <c r="D146" s="38" t="s">
        <v>135</v>
      </c>
      <c r="E146"/>
      <c r="F146" s="78">
        <v>1</v>
      </c>
      <c r="G146" s="189">
        <v>3</v>
      </c>
      <c r="M146" s="176">
        <v>1</v>
      </c>
      <c r="AE146" s="176">
        <v>1</v>
      </c>
      <c r="AO146" s="9"/>
      <c r="AP146" s="9"/>
      <c r="AQ146" s="9"/>
      <c r="AR146" s="9"/>
      <c r="AS146" s="16"/>
      <c r="AT146" s="16"/>
      <c r="AU146" s="1"/>
      <c r="AV146" s="16"/>
      <c r="AW146" s="16"/>
      <c r="AX146" s="16"/>
      <c r="AY146" s="16"/>
      <c r="AZ146" s="10"/>
      <c r="BA146" s="10"/>
      <c r="BB146" s="10"/>
      <c r="BC146" s="10"/>
      <c r="BD146" s="10"/>
      <c r="BE146" s="10"/>
      <c r="BF146" s="10"/>
      <c r="BG146" s="10"/>
      <c r="BH146" s="10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</row>
    <row r="147" spans="1:90" ht="15.75">
      <c r="A147">
        <v>109</v>
      </c>
      <c r="C147" s="49">
        <v>10</v>
      </c>
      <c r="D147" s="38" t="s">
        <v>136</v>
      </c>
      <c r="E147"/>
      <c r="F147" s="78">
        <v>1</v>
      </c>
      <c r="G147" s="189">
        <v>3</v>
      </c>
      <c r="M147" s="176">
        <v>0</v>
      </c>
      <c r="AE147" s="176">
        <v>0.5</v>
      </c>
      <c r="AO147" s="9"/>
      <c r="AP147" s="9"/>
      <c r="AQ147" s="9"/>
      <c r="AR147" s="9"/>
      <c r="AS147" s="9"/>
      <c r="AT147" s="9"/>
      <c r="AU147" s="1"/>
      <c r="AV147" s="9"/>
      <c r="AW147" s="9"/>
      <c r="AX147" s="9"/>
      <c r="AY147" s="9"/>
      <c r="AZ147" s="10"/>
      <c r="BA147" s="10"/>
      <c r="BB147" s="10"/>
      <c r="BC147" s="10"/>
      <c r="BD147" s="10"/>
      <c r="BE147" s="10"/>
      <c r="BF147" s="10"/>
      <c r="BG147" s="10"/>
      <c r="BH147" s="10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</row>
    <row r="148" spans="1:120" ht="15.75">
      <c r="A148">
        <v>124</v>
      </c>
      <c r="C148" s="49">
        <v>25</v>
      </c>
      <c r="D148" s="38" t="s">
        <v>144</v>
      </c>
      <c r="E148"/>
      <c r="F148" s="78">
        <v>1</v>
      </c>
      <c r="G148" s="189" t="s">
        <v>579</v>
      </c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176">
        <v>0</v>
      </c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9"/>
      <c r="AP148" s="9"/>
      <c r="AQ148" s="9"/>
      <c r="AR148" s="9"/>
      <c r="AS148" s="48"/>
      <c r="AT148" s="48"/>
      <c r="AU148" s="10"/>
      <c r="AV148" s="48"/>
      <c r="AW148" s="48"/>
      <c r="AX148" s="48"/>
      <c r="AY148" s="48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</row>
    <row r="149" spans="1:120" ht="15.75">
      <c r="A149">
        <v>125</v>
      </c>
      <c r="C149" s="16"/>
      <c r="D149" s="39"/>
      <c r="E149" s="67"/>
      <c r="F149" s="20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9"/>
      <c r="AP149" s="9"/>
      <c r="AQ149" s="9"/>
      <c r="AR149" s="9"/>
      <c r="AS149" s="48"/>
      <c r="AT149" s="48"/>
      <c r="AU149" s="10"/>
      <c r="AV149" s="48"/>
      <c r="AW149" s="48"/>
      <c r="AX149" s="48"/>
      <c r="AY149" s="48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</row>
    <row r="150" spans="1:120" ht="15.75">
      <c r="A150">
        <v>126</v>
      </c>
      <c r="C150" s="16"/>
      <c r="D150" s="10"/>
      <c r="E150" s="37"/>
      <c r="F150" s="37"/>
      <c r="G150" s="191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9"/>
      <c r="AP150" s="9"/>
      <c r="AQ150" s="9"/>
      <c r="AR150" s="9"/>
      <c r="AS150" s="9"/>
      <c r="AT150" s="9"/>
      <c r="AU150" s="10"/>
      <c r="AV150" s="10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</row>
    <row r="151" spans="1:90" ht="15.75">
      <c r="A151">
        <v>127</v>
      </c>
      <c r="C151" s="16"/>
      <c r="D151" s="10"/>
      <c r="E151" s="15"/>
      <c r="F151" s="15"/>
      <c r="G151" s="187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9"/>
      <c r="AP151" s="9"/>
      <c r="AQ151" s="9"/>
      <c r="AR151" s="9"/>
      <c r="AS151" s="9"/>
      <c r="AT151" s="9"/>
      <c r="AU151" s="10"/>
      <c r="AV151" s="10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</row>
    <row r="152" spans="1:90" ht="18">
      <c r="A152">
        <v>128</v>
      </c>
      <c r="B152" s="53">
        <v>7</v>
      </c>
      <c r="C152" s="16"/>
      <c r="D152" s="50" t="s">
        <v>12</v>
      </c>
      <c r="E152" s="64"/>
      <c r="F152" s="61" t="s">
        <v>1</v>
      </c>
      <c r="G152" s="18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10"/>
      <c r="AV152" s="10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</row>
    <row r="153" spans="1:90" ht="18">
      <c r="A153">
        <v>129</v>
      </c>
      <c r="C153" s="16"/>
      <c r="D153" s="84">
        <f>'RESUM MENSUAL PAPER'!F11</f>
        <v>4988</v>
      </c>
      <c r="E153" s="64"/>
      <c r="F153" s="61"/>
      <c r="G153" s="18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10"/>
      <c r="AV153" s="10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</row>
    <row r="154" spans="1:131" ht="15.75">
      <c r="A154">
        <v>130</v>
      </c>
      <c r="C154" s="16"/>
      <c r="D154" s="19" t="s">
        <v>8</v>
      </c>
      <c r="E154" s="63"/>
      <c r="F154" s="61" t="s">
        <v>1</v>
      </c>
      <c r="G154" s="189"/>
      <c r="H154" s="10">
        <f aca="true" t="shared" si="6" ref="H154:AE154">H7</f>
        <v>1</v>
      </c>
      <c r="I154" s="10">
        <f t="shared" si="6"/>
        <v>2</v>
      </c>
      <c r="J154" s="10">
        <f t="shared" si="6"/>
        <v>3</v>
      </c>
      <c r="K154" s="10">
        <f t="shared" si="6"/>
        <v>5</v>
      </c>
      <c r="L154" s="10">
        <f t="shared" si="6"/>
        <v>6</v>
      </c>
      <c r="M154" s="10">
        <f t="shared" si="6"/>
        <v>7</v>
      </c>
      <c r="N154" s="10">
        <f t="shared" si="6"/>
        <v>8</v>
      </c>
      <c r="O154" s="10">
        <f t="shared" si="6"/>
        <v>9</v>
      </c>
      <c r="P154" s="10">
        <f t="shared" si="6"/>
        <v>10</v>
      </c>
      <c r="Q154" s="10">
        <f t="shared" si="6"/>
        <v>12</v>
      </c>
      <c r="R154" s="10">
        <f t="shared" si="6"/>
        <v>13</v>
      </c>
      <c r="S154" s="10">
        <f t="shared" si="6"/>
        <v>14</v>
      </c>
      <c r="T154" s="10">
        <f t="shared" si="6"/>
        <v>15</v>
      </c>
      <c r="U154" s="10">
        <f t="shared" si="6"/>
        <v>16</v>
      </c>
      <c r="V154" s="10">
        <f t="shared" si="6"/>
        <v>17</v>
      </c>
      <c r="W154" s="10">
        <f t="shared" si="6"/>
        <v>19</v>
      </c>
      <c r="X154" s="10">
        <f t="shared" si="6"/>
        <v>20</v>
      </c>
      <c r="Y154" s="10">
        <f t="shared" si="6"/>
        <v>21</v>
      </c>
      <c r="Z154" s="10">
        <f t="shared" si="6"/>
        <v>22</v>
      </c>
      <c r="AA154" s="10">
        <f t="shared" si="6"/>
        <v>23</v>
      </c>
      <c r="AB154" s="10">
        <f t="shared" si="6"/>
        <v>24</v>
      </c>
      <c r="AC154" s="10">
        <f t="shared" si="6"/>
        <v>26</v>
      </c>
      <c r="AD154" s="10">
        <f t="shared" si="6"/>
        <v>27</v>
      </c>
      <c r="AE154" s="10">
        <f t="shared" si="6"/>
        <v>28</v>
      </c>
      <c r="AF154" s="10">
        <f aca="true" t="shared" si="7" ref="AF154:AL154">AF7</f>
        <v>29</v>
      </c>
      <c r="AG154" s="10">
        <f t="shared" si="7"/>
        <v>30</v>
      </c>
      <c r="AH154" s="10">
        <f t="shared" si="7"/>
        <v>0</v>
      </c>
      <c r="AI154" s="10">
        <f t="shared" si="7"/>
        <v>0</v>
      </c>
      <c r="AJ154" s="10">
        <f t="shared" si="7"/>
        <v>0</v>
      </c>
      <c r="AK154" s="10">
        <f t="shared" si="7"/>
        <v>0</v>
      </c>
      <c r="AL154" s="10">
        <f t="shared" si="7"/>
        <v>0</v>
      </c>
      <c r="AM154" s="10">
        <f>AM7</f>
        <v>0</v>
      </c>
      <c r="AN154" s="10">
        <f>AN7</f>
        <v>0</v>
      </c>
      <c r="AO154" s="9"/>
      <c r="AP154" s="9"/>
      <c r="AQ154" s="9"/>
      <c r="AR154" s="9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</row>
    <row r="155" spans="1:64" ht="15.75">
      <c r="A155">
        <v>131</v>
      </c>
      <c r="C155" s="49">
        <v>1</v>
      </c>
      <c r="D155" s="38" t="s">
        <v>512</v>
      </c>
      <c r="E155"/>
      <c r="F155" s="20">
        <v>1</v>
      </c>
      <c r="G155" s="189">
        <v>3</v>
      </c>
      <c r="M155" s="176">
        <v>1</v>
      </c>
      <c r="S155" s="176">
        <v>1</v>
      </c>
      <c r="Y155" s="176">
        <v>1</v>
      </c>
      <c r="AE155" s="176">
        <v>1</v>
      </c>
      <c r="AO155" s="9"/>
      <c r="AP155" s="9"/>
      <c r="AQ155" s="9"/>
      <c r="AR155" s="9"/>
      <c r="AS155" s="10"/>
      <c r="AT155" s="10"/>
      <c r="AU155" s="10"/>
      <c r="AV155" s="10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5.75">
      <c r="A156">
        <v>132</v>
      </c>
      <c r="C156" s="49">
        <v>2</v>
      </c>
      <c r="D156" s="38" t="s">
        <v>513</v>
      </c>
      <c r="E156"/>
      <c r="F156" s="61">
        <v>1</v>
      </c>
      <c r="G156" s="189">
        <v>3</v>
      </c>
      <c r="M156" s="176">
        <v>0.5</v>
      </c>
      <c r="S156" s="178">
        <v>0.5</v>
      </c>
      <c r="Y156" s="176">
        <v>1</v>
      </c>
      <c r="AE156" s="176">
        <v>0.5</v>
      </c>
      <c r="AO156" s="9"/>
      <c r="AP156" s="9"/>
      <c r="AQ156" s="9"/>
      <c r="AR156" s="9"/>
      <c r="AS156" s="10"/>
      <c r="AT156" s="10"/>
      <c r="AU156" s="10"/>
      <c r="AV156" s="10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5.75">
      <c r="A157">
        <v>133</v>
      </c>
      <c r="C157" s="49">
        <v>3</v>
      </c>
      <c r="D157" s="54" t="s">
        <v>514</v>
      </c>
      <c r="E157">
        <v>0</v>
      </c>
      <c r="F157" s="61">
        <v>1</v>
      </c>
      <c r="G157" s="189">
        <v>3</v>
      </c>
      <c r="M157" s="176">
        <v>0.5</v>
      </c>
      <c r="S157" s="176">
        <v>1</v>
      </c>
      <c r="Y157" s="176">
        <v>1</v>
      </c>
      <c r="AE157" s="176">
        <v>1</v>
      </c>
      <c r="AO157" s="9"/>
      <c r="AP157" s="9"/>
      <c r="AQ157" s="9"/>
      <c r="AR157" s="9"/>
      <c r="AS157" s="10"/>
      <c r="AT157" s="10"/>
      <c r="AU157" s="10"/>
      <c r="AV157" s="10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5.75">
      <c r="A158">
        <v>134</v>
      </c>
      <c r="C158" s="49">
        <v>4</v>
      </c>
      <c r="D158" s="152" t="s">
        <v>515</v>
      </c>
      <c r="E158">
        <v>1</v>
      </c>
      <c r="F158" s="61">
        <v>1</v>
      </c>
      <c r="G158" s="189">
        <v>5</v>
      </c>
      <c r="J158" s="176">
        <v>1</v>
      </c>
      <c r="M158" s="176">
        <v>0.5</v>
      </c>
      <c r="P158" s="176">
        <v>1</v>
      </c>
      <c r="S158" s="176">
        <v>1</v>
      </c>
      <c r="V158" s="176">
        <v>0.5</v>
      </c>
      <c r="Y158" s="176">
        <v>0.5</v>
      </c>
      <c r="AB158" s="176">
        <v>0.5</v>
      </c>
      <c r="AE158" s="176">
        <v>1</v>
      </c>
      <c r="AO158" s="9"/>
      <c r="AP158" s="9"/>
      <c r="AQ158" s="9"/>
      <c r="AR158" s="9"/>
      <c r="AS158" s="10"/>
      <c r="AT158" s="10"/>
      <c r="AU158" s="10"/>
      <c r="AV158" s="10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5.75">
      <c r="A159">
        <v>135</v>
      </c>
      <c r="C159" s="49">
        <v>5</v>
      </c>
      <c r="D159" s="38" t="s">
        <v>516</v>
      </c>
      <c r="E159">
        <v>1</v>
      </c>
      <c r="F159" s="61">
        <v>1</v>
      </c>
      <c r="G159" s="189" t="s">
        <v>579</v>
      </c>
      <c r="J159" s="176">
        <v>1</v>
      </c>
      <c r="M159" s="176">
        <v>0.5</v>
      </c>
      <c r="P159" s="176">
        <v>1</v>
      </c>
      <c r="S159" s="176">
        <v>1</v>
      </c>
      <c r="V159" s="176">
        <v>0.5</v>
      </c>
      <c r="Y159" s="178">
        <v>0.5</v>
      </c>
      <c r="AB159" s="176">
        <v>0.5</v>
      </c>
      <c r="AE159" s="176">
        <v>0.5</v>
      </c>
      <c r="AO159" s="9"/>
      <c r="AP159" s="9"/>
      <c r="AQ159" s="9"/>
      <c r="AR159" s="9"/>
      <c r="AS159" s="10"/>
      <c r="AT159" s="10"/>
      <c r="AU159" s="10"/>
      <c r="AV159" s="10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5.75">
      <c r="A160">
        <v>136</v>
      </c>
      <c r="C160" s="49">
        <v>6</v>
      </c>
      <c r="D160" s="38" t="s">
        <v>68</v>
      </c>
      <c r="E160"/>
      <c r="F160" s="61">
        <v>1</v>
      </c>
      <c r="G160" s="189">
        <v>3</v>
      </c>
      <c r="J160" s="178">
        <v>1</v>
      </c>
      <c r="M160" s="176">
        <v>1</v>
      </c>
      <c r="P160" s="178">
        <v>1</v>
      </c>
      <c r="S160" s="176">
        <v>0.5</v>
      </c>
      <c r="V160" s="176">
        <v>1</v>
      </c>
      <c r="Y160" s="178">
        <v>0.5</v>
      </c>
      <c r="AB160" s="178">
        <v>1</v>
      </c>
      <c r="AE160" s="176">
        <v>1</v>
      </c>
      <c r="AO160" s="9"/>
      <c r="AP160" s="9"/>
      <c r="AQ160" s="9"/>
      <c r="AR160" s="9"/>
      <c r="AS160" s="10"/>
      <c r="AT160" s="10"/>
      <c r="AU160" s="10"/>
      <c r="AV160" s="10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5.75">
      <c r="A161">
        <v>137</v>
      </c>
      <c r="C161" s="49">
        <v>7</v>
      </c>
      <c r="D161" s="38" t="s">
        <v>517</v>
      </c>
      <c r="E161"/>
      <c r="F161" s="61">
        <v>1</v>
      </c>
      <c r="G161" s="189">
        <v>3</v>
      </c>
      <c r="J161" s="176">
        <v>1</v>
      </c>
      <c r="M161" s="176">
        <v>0.5</v>
      </c>
      <c r="P161" s="176">
        <v>1</v>
      </c>
      <c r="S161" s="178">
        <v>0.5</v>
      </c>
      <c r="V161" s="176">
        <v>0.5</v>
      </c>
      <c r="Y161" s="176">
        <v>1</v>
      </c>
      <c r="AB161" s="176">
        <v>1</v>
      </c>
      <c r="AE161" s="176">
        <v>0.5</v>
      </c>
      <c r="AO161" s="9"/>
      <c r="AP161" s="9"/>
      <c r="AQ161" s="9"/>
      <c r="AR161" s="9"/>
      <c r="AS161" s="10"/>
      <c r="AT161" s="10"/>
      <c r="AU161" s="10"/>
      <c r="AV161" s="10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5.75">
      <c r="A162">
        <v>138</v>
      </c>
      <c r="C162" s="49">
        <v>8</v>
      </c>
      <c r="D162" s="38" t="s">
        <v>518</v>
      </c>
      <c r="E162"/>
      <c r="F162" s="61">
        <v>1</v>
      </c>
      <c r="G162" s="189" t="s">
        <v>579</v>
      </c>
      <c r="M162" s="176">
        <v>0.5</v>
      </c>
      <c r="S162" s="176">
        <v>1</v>
      </c>
      <c r="Y162" s="176">
        <v>1</v>
      </c>
      <c r="AE162" s="176">
        <v>1</v>
      </c>
      <c r="AO162" s="9"/>
      <c r="AP162" s="9"/>
      <c r="AQ162" s="9"/>
      <c r="AR162" s="9"/>
      <c r="AS162" s="10"/>
      <c r="AT162" s="10"/>
      <c r="AU162" s="10"/>
      <c r="AV162" s="10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5.75">
      <c r="A163">
        <v>139</v>
      </c>
      <c r="C163" s="49">
        <v>9</v>
      </c>
      <c r="D163" s="38" t="s">
        <v>394</v>
      </c>
      <c r="E163"/>
      <c r="F163" s="20">
        <v>1</v>
      </c>
      <c r="G163" s="189" t="s">
        <v>579</v>
      </c>
      <c r="M163" s="176">
        <v>0.5</v>
      </c>
      <c r="S163" s="176">
        <v>1</v>
      </c>
      <c r="Y163" s="176">
        <v>0.5</v>
      </c>
      <c r="AE163" s="176">
        <v>0.5</v>
      </c>
      <c r="AO163" s="9"/>
      <c r="AP163" s="9"/>
      <c r="AQ163" s="9"/>
      <c r="AR163" s="9"/>
      <c r="AS163" s="10"/>
      <c r="AT163" s="10"/>
      <c r="AU163" s="10"/>
      <c r="AV163" s="10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3:64" ht="15.75">
      <c r="C164" s="49"/>
      <c r="D164" s="38" t="s">
        <v>590</v>
      </c>
      <c r="E164"/>
      <c r="F164" s="61">
        <v>1</v>
      </c>
      <c r="G164" s="189">
        <v>3</v>
      </c>
      <c r="M164" s="176">
        <v>1</v>
      </c>
      <c r="S164" s="176">
        <v>0.5</v>
      </c>
      <c r="Y164" s="176">
        <v>1</v>
      </c>
      <c r="AE164" s="176">
        <v>0.5</v>
      </c>
      <c r="AO164" s="9"/>
      <c r="AP164" s="9"/>
      <c r="AQ164" s="9"/>
      <c r="AR164" s="9"/>
      <c r="AS164" s="10"/>
      <c r="AT164" s="10"/>
      <c r="AU164" s="10"/>
      <c r="AV164" s="10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5.75">
      <c r="A165">
        <v>139</v>
      </c>
      <c r="C165" s="49">
        <v>9</v>
      </c>
      <c r="D165" s="38" t="s">
        <v>591</v>
      </c>
      <c r="E165"/>
      <c r="F165" s="20">
        <v>1</v>
      </c>
      <c r="G165" s="189">
        <v>3</v>
      </c>
      <c r="M165" s="176">
        <v>0.5</v>
      </c>
      <c r="S165" s="176">
        <v>1</v>
      </c>
      <c r="Y165" s="176">
        <v>1</v>
      </c>
      <c r="AE165" s="176">
        <v>0.5</v>
      </c>
      <c r="AO165" s="9"/>
      <c r="AP165" s="9"/>
      <c r="AQ165" s="9"/>
      <c r="AR165" s="9"/>
      <c r="AS165" s="10"/>
      <c r="AT165" s="10"/>
      <c r="AU165" s="10"/>
      <c r="AV165" s="10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5.75">
      <c r="A166">
        <v>140</v>
      </c>
      <c r="C166" s="16"/>
      <c r="D166" s="39"/>
      <c r="E166" s="67"/>
      <c r="F166" s="61"/>
      <c r="G166" s="189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9"/>
      <c r="AP166" s="9"/>
      <c r="AQ166" s="9"/>
      <c r="AR166" s="9"/>
      <c r="AS166" s="10"/>
      <c r="AT166" s="10"/>
      <c r="AU166" s="10"/>
      <c r="AV166" s="10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90" ht="15.75">
      <c r="A167">
        <v>141</v>
      </c>
      <c r="C167" s="16"/>
      <c r="D167" s="10"/>
      <c r="E167" s="37" t="s">
        <v>1</v>
      </c>
      <c r="F167" s="37" t="s">
        <v>1</v>
      </c>
      <c r="G167" s="193" t="s">
        <v>1</v>
      </c>
      <c r="H167" s="37" t="s">
        <v>1</v>
      </c>
      <c r="I167" s="37" t="s">
        <v>1</v>
      </c>
      <c r="J167" s="37" t="s">
        <v>1</v>
      </c>
      <c r="K167" s="37" t="s">
        <v>1</v>
      </c>
      <c r="L167" s="37" t="s">
        <v>1</v>
      </c>
      <c r="M167" s="37" t="s">
        <v>1</v>
      </c>
      <c r="N167" s="37" t="s">
        <v>1</v>
      </c>
      <c r="O167" s="37" t="s">
        <v>1</v>
      </c>
      <c r="P167" s="37" t="s">
        <v>1</v>
      </c>
      <c r="Q167" s="37" t="s">
        <v>1</v>
      </c>
      <c r="R167" s="37" t="s">
        <v>1</v>
      </c>
      <c r="S167" s="37" t="s">
        <v>1</v>
      </c>
      <c r="T167" s="37" t="s">
        <v>1</v>
      </c>
      <c r="U167" s="37" t="s">
        <v>1</v>
      </c>
      <c r="V167" s="37" t="s">
        <v>1</v>
      </c>
      <c r="W167" s="37" t="s">
        <v>1</v>
      </c>
      <c r="X167" s="37" t="s">
        <v>1</v>
      </c>
      <c r="Y167" s="37" t="s">
        <v>1</v>
      </c>
      <c r="Z167" s="37" t="s">
        <v>1</v>
      </c>
      <c r="AA167" s="37" t="s">
        <v>1</v>
      </c>
      <c r="AB167" s="37" t="s">
        <v>1</v>
      </c>
      <c r="AC167" s="37" t="s">
        <v>1</v>
      </c>
      <c r="AD167" s="37" t="s">
        <v>1</v>
      </c>
      <c r="AE167" s="37" t="s">
        <v>1</v>
      </c>
      <c r="AF167" s="37" t="s">
        <v>1</v>
      </c>
      <c r="AG167" s="37" t="s">
        <v>1</v>
      </c>
      <c r="AH167" s="37" t="s">
        <v>1</v>
      </c>
      <c r="AI167" s="37" t="s">
        <v>1</v>
      </c>
      <c r="AJ167" s="37" t="s">
        <v>1</v>
      </c>
      <c r="AK167" s="37" t="s">
        <v>1</v>
      </c>
      <c r="AL167" s="37" t="s">
        <v>1</v>
      </c>
      <c r="AM167" s="37" t="s">
        <v>1</v>
      </c>
      <c r="AN167" s="37" t="s">
        <v>1</v>
      </c>
      <c r="AO167" s="9"/>
      <c r="AP167" s="9"/>
      <c r="AQ167" s="9"/>
      <c r="AR167" s="9"/>
      <c r="AS167" s="9"/>
      <c r="AT167" s="9"/>
      <c r="AU167" s="10"/>
      <c r="AV167" s="10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</row>
    <row r="168" spans="1:90" ht="18">
      <c r="A168">
        <v>142</v>
      </c>
      <c r="B168" s="53">
        <v>10</v>
      </c>
      <c r="C168" s="16"/>
      <c r="D168" s="162" t="s">
        <v>13</v>
      </c>
      <c r="E168" s="64"/>
      <c r="F168" s="64"/>
      <c r="G168" s="182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9"/>
      <c r="AP168" s="9"/>
      <c r="AQ168" s="9"/>
      <c r="AR168" s="9"/>
      <c r="AS168" s="9"/>
      <c r="AT168" s="9"/>
      <c r="AU168" s="10"/>
      <c r="AV168" s="10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</row>
    <row r="169" spans="1:90" ht="18">
      <c r="A169">
        <v>143</v>
      </c>
      <c r="C169" s="16"/>
      <c r="D169" s="161">
        <f>'RESUM MENSUAL PAPER'!F12</f>
        <v>10037</v>
      </c>
      <c r="E169" s="64"/>
      <c r="F169" s="64"/>
      <c r="G169" s="182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9"/>
      <c r="AP169" s="9"/>
      <c r="AQ169" s="9"/>
      <c r="AR169" s="9"/>
      <c r="AS169" s="9"/>
      <c r="AT169" s="9"/>
      <c r="AU169" s="10"/>
      <c r="AV169" s="10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</row>
    <row r="170" spans="1:90" ht="15.75">
      <c r="A170">
        <v>144</v>
      </c>
      <c r="C170" s="16"/>
      <c r="D170" s="19" t="s">
        <v>8</v>
      </c>
      <c r="E170" s="63"/>
      <c r="F170" s="61" t="s">
        <v>1</v>
      </c>
      <c r="G170" s="189"/>
      <c r="H170" s="10">
        <f aca="true" t="shared" si="8" ref="H170:AE170">H7</f>
        <v>1</v>
      </c>
      <c r="I170" s="10">
        <f t="shared" si="8"/>
        <v>2</v>
      </c>
      <c r="J170" s="10">
        <f t="shared" si="8"/>
        <v>3</v>
      </c>
      <c r="K170" s="10">
        <f t="shared" si="8"/>
        <v>5</v>
      </c>
      <c r="L170" s="10">
        <f t="shared" si="8"/>
        <v>6</v>
      </c>
      <c r="M170" s="10">
        <f t="shared" si="8"/>
        <v>7</v>
      </c>
      <c r="N170" s="10">
        <f t="shared" si="8"/>
        <v>8</v>
      </c>
      <c r="O170" s="10">
        <f t="shared" si="8"/>
        <v>9</v>
      </c>
      <c r="P170" s="10">
        <f t="shared" si="8"/>
        <v>10</v>
      </c>
      <c r="Q170" s="10">
        <f t="shared" si="8"/>
        <v>12</v>
      </c>
      <c r="R170" s="10">
        <f t="shared" si="8"/>
        <v>13</v>
      </c>
      <c r="S170" s="10">
        <f t="shared" si="8"/>
        <v>14</v>
      </c>
      <c r="T170" s="10">
        <f t="shared" si="8"/>
        <v>15</v>
      </c>
      <c r="U170" s="10">
        <f t="shared" si="8"/>
        <v>16</v>
      </c>
      <c r="V170" s="10">
        <f t="shared" si="8"/>
        <v>17</v>
      </c>
      <c r="W170" s="10">
        <f t="shared" si="8"/>
        <v>19</v>
      </c>
      <c r="X170" s="10">
        <f t="shared" si="8"/>
        <v>20</v>
      </c>
      <c r="Y170" s="10">
        <f t="shared" si="8"/>
        <v>21</v>
      </c>
      <c r="Z170" s="10">
        <f t="shared" si="8"/>
        <v>22</v>
      </c>
      <c r="AA170" s="10">
        <f t="shared" si="8"/>
        <v>23</v>
      </c>
      <c r="AB170" s="10">
        <f t="shared" si="8"/>
        <v>24</v>
      </c>
      <c r="AC170" s="10">
        <f t="shared" si="8"/>
        <v>26</v>
      </c>
      <c r="AD170" s="10">
        <f t="shared" si="8"/>
        <v>27</v>
      </c>
      <c r="AE170" s="10">
        <f t="shared" si="8"/>
        <v>28</v>
      </c>
      <c r="AF170" s="10">
        <f aca="true" t="shared" si="9" ref="AF170:AL170">AF7</f>
        <v>29</v>
      </c>
      <c r="AG170" s="10">
        <f t="shared" si="9"/>
        <v>30</v>
      </c>
      <c r="AH170" s="10">
        <f t="shared" si="9"/>
        <v>0</v>
      </c>
      <c r="AI170" s="10">
        <f t="shared" si="9"/>
        <v>0</v>
      </c>
      <c r="AJ170" s="10">
        <f t="shared" si="9"/>
        <v>0</v>
      </c>
      <c r="AK170" s="10">
        <f t="shared" si="9"/>
        <v>0</v>
      </c>
      <c r="AL170" s="10">
        <f t="shared" si="9"/>
        <v>0</v>
      </c>
      <c r="AM170" s="10">
        <f>AM7</f>
        <v>0</v>
      </c>
      <c r="AN170" s="10">
        <f>AN7</f>
        <v>0</v>
      </c>
      <c r="AO170" s="9"/>
      <c r="AP170" s="9"/>
      <c r="AQ170" s="9"/>
      <c r="AR170" s="9"/>
      <c r="AS170" s="10"/>
      <c r="AT170" s="10"/>
      <c r="AU170" s="157"/>
      <c r="AV170" s="10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</row>
    <row r="171" spans="1:65" ht="15.75">
      <c r="A171">
        <v>145</v>
      </c>
      <c r="C171" s="51">
        <v>1</v>
      </c>
      <c r="D171" s="38" t="s">
        <v>519</v>
      </c>
      <c r="E171">
        <v>1</v>
      </c>
      <c r="F171" s="61">
        <v>1</v>
      </c>
      <c r="G171" s="189">
        <v>3</v>
      </c>
      <c r="H171" s="46"/>
      <c r="I171" s="176">
        <v>1</v>
      </c>
      <c r="J171" s="46"/>
      <c r="K171" s="46"/>
      <c r="L171" s="178">
        <v>1</v>
      </c>
      <c r="M171" s="46"/>
      <c r="N171" s="46"/>
      <c r="O171" s="176">
        <v>0.5</v>
      </c>
      <c r="P171" s="46"/>
      <c r="Q171" s="46"/>
      <c r="R171" s="178">
        <v>0.5</v>
      </c>
      <c r="S171" s="46"/>
      <c r="T171" s="46"/>
      <c r="U171" s="178">
        <v>0.5</v>
      </c>
      <c r="V171" s="46"/>
      <c r="W171" s="46"/>
      <c r="X171" s="178">
        <v>1</v>
      </c>
      <c r="Y171" s="46"/>
      <c r="Z171" s="46"/>
      <c r="AA171" s="178">
        <v>1</v>
      </c>
      <c r="AB171" s="46"/>
      <c r="AC171" s="176">
        <v>1</v>
      </c>
      <c r="AD171" s="46"/>
      <c r="AE171" s="46"/>
      <c r="AF171" s="46"/>
      <c r="AG171" s="178">
        <v>0.5</v>
      </c>
      <c r="AH171" s="46"/>
      <c r="AI171" s="46"/>
      <c r="AJ171" s="46"/>
      <c r="AK171" s="46"/>
      <c r="AL171" s="46"/>
      <c r="AM171" s="46"/>
      <c r="AN171" s="46"/>
      <c r="AO171" s="9"/>
      <c r="AP171" s="9"/>
      <c r="AQ171" s="9"/>
      <c r="AR171" s="9"/>
      <c r="AS171" s="10"/>
      <c r="AT171" s="10"/>
      <c r="AU171" s="10"/>
      <c r="AV171" s="10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5.75">
      <c r="A172">
        <v>146</v>
      </c>
      <c r="C172" s="51">
        <v>2</v>
      </c>
      <c r="D172" s="38" t="s">
        <v>520</v>
      </c>
      <c r="E172">
        <v>0</v>
      </c>
      <c r="F172" s="61">
        <v>1</v>
      </c>
      <c r="G172" s="189" t="s">
        <v>579</v>
      </c>
      <c r="H172" s="46"/>
      <c r="I172" s="46"/>
      <c r="J172" s="46"/>
      <c r="K172" s="46"/>
      <c r="L172" s="178">
        <v>1</v>
      </c>
      <c r="M172" s="46"/>
      <c r="N172" s="46"/>
      <c r="O172" s="46"/>
      <c r="P172" s="46"/>
      <c r="Q172" s="46"/>
      <c r="R172" s="178">
        <v>1</v>
      </c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176">
        <v>1</v>
      </c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9"/>
      <c r="AP172" s="9"/>
      <c r="AQ172" s="9"/>
      <c r="AR172" s="9"/>
      <c r="AS172" s="10"/>
      <c r="AT172" s="10"/>
      <c r="AU172" s="10"/>
      <c r="AV172" s="10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5.75">
      <c r="A173">
        <v>147</v>
      </c>
      <c r="C173" s="51">
        <v>3</v>
      </c>
      <c r="D173" s="38" t="s">
        <v>69</v>
      </c>
      <c r="E173">
        <v>1</v>
      </c>
      <c r="F173" s="61">
        <v>1</v>
      </c>
      <c r="G173" s="189" t="s">
        <v>579</v>
      </c>
      <c r="H173" s="46"/>
      <c r="I173" s="176">
        <v>1</v>
      </c>
      <c r="J173" s="46"/>
      <c r="K173" s="46"/>
      <c r="L173" s="176">
        <v>1</v>
      </c>
      <c r="M173" s="46"/>
      <c r="N173" s="46"/>
      <c r="O173" s="46"/>
      <c r="P173" s="46"/>
      <c r="Q173" s="46"/>
      <c r="R173" s="178">
        <v>1</v>
      </c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176">
        <v>1</v>
      </c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9"/>
      <c r="AP173" s="9"/>
      <c r="AQ173" s="9"/>
      <c r="AR173" s="9"/>
      <c r="AS173" s="10"/>
      <c r="AT173" s="10"/>
      <c r="AU173" s="10"/>
      <c r="AV173" s="10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5.75">
      <c r="A174">
        <v>148</v>
      </c>
      <c r="C174" s="51">
        <v>4</v>
      </c>
      <c r="D174" s="38" t="s">
        <v>521</v>
      </c>
      <c r="E174" s="36">
        <v>1</v>
      </c>
      <c r="F174" s="61">
        <v>1</v>
      </c>
      <c r="G174" s="189" t="s">
        <v>579</v>
      </c>
      <c r="H174" s="46"/>
      <c r="I174" s="46"/>
      <c r="J174" s="46"/>
      <c r="K174" s="46"/>
      <c r="L174" s="178">
        <v>1</v>
      </c>
      <c r="M174" s="46"/>
      <c r="N174" s="46"/>
      <c r="O174" s="176">
        <v>0.5</v>
      </c>
      <c r="P174" s="46"/>
      <c r="Q174" s="46"/>
      <c r="R174" s="178">
        <v>1</v>
      </c>
      <c r="S174" s="46"/>
      <c r="T174" s="46"/>
      <c r="U174" s="176">
        <v>0.5</v>
      </c>
      <c r="V174" s="46"/>
      <c r="W174" s="46"/>
      <c r="X174" s="178">
        <v>1</v>
      </c>
      <c r="Y174" s="46"/>
      <c r="Z174" s="46"/>
      <c r="AA174" s="178">
        <v>0.5</v>
      </c>
      <c r="AB174" s="46"/>
      <c r="AC174" s="176">
        <v>1</v>
      </c>
      <c r="AD174" s="46"/>
      <c r="AE174" s="46"/>
      <c r="AF174" s="46"/>
      <c r="AG174" s="176">
        <v>0.5</v>
      </c>
      <c r="AH174" s="46"/>
      <c r="AI174" s="46"/>
      <c r="AJ174" s="46"/>
      <c r="AK174" s="46"/>
      <c r="AL174" s="46"/>
      <c r="AM174" s="46"/>
      <c r="AN174" s="46"/>
      <c r="AO174" s="9"/>
      <c r="AP174" s="9"/>
      <c r="AQ174" s="9"/>
      <c r="AR174" s="9"/>
      <c r="AS174" s="10"/>
      <c r="AT174" s="10"/>
      <c r="AU174" s="10"/>
      <c r="AV174" s="10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15.75">
      <c r="A175">
        <v>149</v>
      </c>
      <c r="C175" s="51">
        <v>5</v>
      </c>
      <c r="D175" s="38" t="s">
        <v>43</v>
      </c>
      <c r="E175" s="36">
        <v>1</v>
      </c>
      <c r="F175" s="61">
        <v>1</v>
      </c>
      <c r="G175" s="189">
        <v>3</v>
      </c>
      <c r="H175" s="46"/>
      <c r="I175" s="176">
        <v>1</v>
      </c>
      <c r="J175" s="46"/>
      <c r="K175" s="46"/>
      <c r="L175" s="178">
        <v>1</v>
      </c>
      <c r="M175" s="46"/>
      <c r="N175" s="46"/>
      <c r="O175" s="178">
        <v>1</v>
      </c>
      <c r="P175" s="46"/>
      <c r="Q175" s="46"/>
      <c r="R175" s="178">
        <v>1</v>
      </c>
      <c r="S175" s="46"/>
      <c r="T175" s="46"/>
      <c r="U175" s="178">
        <v>0</v>
      </c>
      <c r="V175" s="46"/>
      <c r="W175" s="46"/>
      <c r="X175" s="178">
        <v>1</v>
      </c>
      <c r="Y175" s="46"/>
      <c r="Z175" s="46"/>
      <c r="AA175" s="178">
        <v>1</v>
      </c>
      <c r="AB175" s="46"/>
      <c r="AC175" s="176">
        <v>1</v>
      </c>
      <c r="AD175" s="46"/>
      <c r="AE175" s="46"/>
      <c r="AF175" s="46"/>
      <c r="AG175" s="178">
        <v>0.5</v>
      </c>
      <c r="AH175" s="46"/>
      <c r="AI175" s="46"/>
      <c r="AJ175" s="46"/>
      <c r="AK175" s="46"/>
      <c r="AL175" s="46"/>
      <c r="AM175" s="46"/>
      <c r="AN175" s="46"/>
      <c r="AO175" s="9"/>
      <c r="AP175" s="9"/>
      <c r="AQ175" s="9"/>
      <c r="AR175" s="9"/>
      <c r="AS175" s="10"/>
      <c r="AT175" s="10"/>
      <c r="AU175" s="10"/>
      <c r="AV175" s="10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15.75">
      <c r="A176">
        <v>150</v>
      </c>
      <c r="C176" s="51">
        <v>6</v>
      </c>
      <c r="D176" s="38" t="s">
        <v>522</v>
      </c>
      <c r="E176">
        <v>1</v>
      </c>
      <c r="F176" s="61">
        <v>1</v>
      </c>
      <c r="G176" s="189" t="s">
        <v>579</v>
      </c>
      <c r="H176" s="46"/>
      <c r="I176" s="176">
        <v>1</v>
      </c>
      <c r="J176" s="46"/>
      <c r="K176" s="46"/>
      <c r="L176" s="176">
        <v>0.5</v>
      </c>
      <c r="M176" s="46"/>
      <c r="N176" s="46"/>
      <c r="O176" s="176">
        <v>1</v>
      </c>
      <c r="P176" s="46"/>
      <c r="Q176" s="46"/>
      <c r="R176" s="176">
        <v>1</v>
      </c>
      <c r="S176" s="46"/>
      <c r="T176" s="46"/>
      <c r="U176" s="176">
        <v>1</v>
      </c>
      <c r="V176" s="46"/>
      <c r="W176" s="46"/>
      <c r="X176" s="178">
        <v>0.5</v>
      </c>
      <c r="Y176" s="46"/>
      <c r="Z176" s="46"/>
      <c r="AA176" s="46"/>
      <c r="AB176" s="46"/>
      <c r="AC176" s="176">
        <v>1</v>
      </c>
      <c r="AD176" s="46"/>
      <c r="AE176" s="46"/>
      <c r="AF176" s="46"/>
      <c r="AG176" s="178">
        <v>0.5</v>
      </c>
      <c r="AH176" s="46"/>
      <c r="AI176" s="46"/>
      <c r="AJ176" s="46"/>
      <c r="AK176" s="46"/>
      <c r="AL176" s="46"/>
      <c r="AM176" s="46"/>
      <c r="AN176" s="46"/>
      <c r="AO176" s="9"/>
      <c r="AP176" s="9"/>
      <c r="AQ176" s="9"/>
      <c r="AR176" s="9"/>
      <c r="AS176" s="10"/>
      <c r="AT176" s="10"/>
      <c r="AU176" s="10"/>
      <c r="AV176" s="10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15.75">
      <c r="A177">
        <v>151</v>
      </c>
      <c r="C177" s="51">
        <v>7</v>
      </c>
      <c r="D177" s="38" t="s">
        <v>522</v>
      </c>
      <c r="E177">
        <v>0</v>
      </c>
      <c r="F177" s="61">
        <v>1</v>
      </c>
      <c r="G177" s="189">
        <v>3</v>
      </c>
      <c r="H177" s="46"/>
      <c r="I177" s="176">
        <v>1</v>
      </c>
      <c r="J177" s="46"/>
      <c r="K177" s="46"/>
      <c r="L177" s="176">
        <v>0.5</v>
      </c>
      <c r="M177" s="46"/>
      <c r="N177" s="46"/>
      <c r="O177" s="176">
        <v>1</v>
      </c>
      <c r="P177" s="46"/>
      <c r="Q177" s="46"/>
      <c r="R177" s="176">
        <v>0.5</v>
      </c>
      <c r="S177" s="46"/>
      <c r="T177" s="46"/>
      <c r="U177" s="176">
        <v>1</v>
      </c>
      <c r="V177" s="46"/>
      <c r="W177" s="46"/>
      <c r="X177" s="178">
        <v>1</v>
      </c>
      <c r="Y177" s="46"/>
      <c r="Z177" s="46"/>
      <c r="AA177" s="176">
        <v>1</v>
      </c>
      <c r="AB177" s="46"/>
      <c r="AC177" s="176">
        <v>1</v>
      </c>
      <c r="AD177" s="46"/>
      <c r="AE177" s="46"/>
      <c r="AF177" s="46"/>
      <c r="AG177" s="178">
        <v>0.5</v>
      </c>
      <c r="AH177" s="46"/>
      <c r="AI177" s="46"/>
      <c r="AJ177" s="46"/>
      <c r="AK177" s="46"/>
      <c r="AL177" s="46"/>
      <c r="AM177" s="46"/>
      <c r="AN177" s="46"/>
      <c r="AO177" s="9"/>
      <c r="AP177" s="9"/>
      <c r="AQ177" s="9"/>
      <c r="AR177" s="9"/>
      <c r="AS177" s="10"/>
      <c r="AT177" s="10"/>
      <c r="AU177" s="10"/>
      <c r="AV177" s="10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15.75">
      <c r="A178">
        <v>152</v>
      </c>
      <c r="C178" s="51">
        <v>8</v>
      </c>
      <c r="D178" s="38" t="s">
        <v>523</v>
      </c>
      <c r="E178"/>
      <c r="F178" s="61">
        <v>1</v>
      </c>
      <c r="G178" s="189">
        <v>3</v>
      </c>
      <c r="H178" s="46"/>
      <c r="I178" s="176">
        <v>1</v>
      </c>
      <c r="J178" s="46"/>
      <c r="K178" s="46"/>
      <c r="L178" s="176">
        <v>1</v>
      </c>
      <c r="M178" s="46"/>
      <c r="N178" s="46"/>
      <c r="O178" s="46"/>
      <c r="P178" s="46"/>
      <c r="Q178" s="46"/>
      <c r="R178" s="178">
        <v>0.5</v>
      </c>
      <c r="S178" s="46"/>
      <c r="T178" s="46"/>
      <c r="U178" s="46"/>
      <c r="V178" s="46"/>
      <c r="W178" s="46"/>
      <c r="X178" s="178">
        <v>1</v>
      </c>
      <c r="Y178" s="46"/>
      <c r="Z178" s="46"/>
      <c r="AA178" s="176">
        <v>1</v>
      </c>
      <c r="AB178" s="46"/>
      <c r="AC178" s="176">
        <v>1</v>
      </c>
      <c r="AD178" s="46"/>
      <c r="AE178" s="46"/>
      <c r="AF178" s="46"/>
      <c r="AG178" s="176">
        <v>1</v>
      </c>
      <c r="AH178" s="46"/>
      <c r="AI178" s="46"/>
      <c r="AJ178" s="46"/>
      <c r="AK178" s="46"/>
      <c r="AL178" s="46"/>
      <c r="AM178" s="46"/>
      <c r="AN178" s="46"/>
      <c r="AO178" s="9"/>
      <c r="AP178" s="9"/>
      <c r="AQ178" s="9"/>
      <c r="AR178" s="9"/>
      <c r="AS178" s="10"/>
      <c r="AT178" s="10"/>
      <c r="AU178" s="10"/>
      <c r="AV178" s="10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3:65" ht="15.75">
      <c r="C179" s="51"/>
      <c r="D179" s="38" t="s">
        <v>609</v>
      </c>
      <c r="E179"/>
      <c r="F179" s="61">
        <v>1</v>
      </c>
      <c r="G179" s="189">
        <v>3</v>
      </c>
      <c r="H179" s="46"/>
      <c r="I179" s="176">
        <v>1</v>
      </c>
      <c r="J179" s="46"/>
      <c r="K179" s="46"/>
      <c r="L179" s="176">
        <v>1</v>
      </c>
      <c r="M179" s="46"/>
      <c r="N179" s="46"/>
      <c r="O179" s="46"/>
      <c r="P179" s="46"/>
      <c r="Q179" s="46"/>
      <c r="R179" s="178">
        <v>1</v>
      </c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176">
        <v>1</v>
      </c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9"/>
      <c r="AP179" s="9"/>
      <c r="AQ179" s="9"/>
      <c r="AR179" s="9"/>
      <c r="AS179" s="10"/>
      <c r="AT179" s="10"/>
      <c r="AU179" s="10"/>
      <c r="AV179" s="10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15.75">
      <c r="A180">
        <v>153</v>
      </c>
      <c r="C180" s="51">
        <v>9</v>
      </c>
      <c r="D180" s="38" t="s">
        <v>90</v>
      </c>
      <c r="E180"/>
      <c r="F180" s="61">
        <v>1</v>
      </c>
      <c r="G180" s="189" t="s">
        <v>579</v>
      </c>
      <c r="H180" s="80"/>
      <c r="I180" s="176">
        <v>1</v>
      </c>
      <c r="J180" s="80"/>
      <c r="K180" s="80"/>
      <c r="L180" s="178">
        <v>1</v>
      </c>
      <c r="M180" s="80"/>
      <c r="N180" s="80"/>
      <c r="O180" s="80"/>
      <c r="P180" s="80"/>
      <c r="Q180" s="80"/>
      <c r="R180" s="176">
        <v>1</v>
      </c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176">
        <v>1</v>
      </c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9"/>
      <c r="AP180" s="9"/>
      <c r="AQ180" s="9"/>
      <c r="AR180" s="9"/>
      <c r="AS180" s="10"/>
      <c r="AT180" s="10"/>
      <c r="AU180" s="10"/>
      <c r="AV180" s="10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15.75">
      <c r="A181">
        <v>154</v>
      </c>
      <c r="C181" s="51">
        <v>10</v>
      </c>
      <c r="D181" s="38" t="s">
        <v>524</v>
      </c>
      <c r="E181"/>
      <c r="F181" s="61">
        <v>1</v>
      </c>
      <c r="G181" s="189">
        <v>3</v>
      </c>
      <c r="H181" s="80"/>
      <c r="I181" s="176">
        <v>1</v>
      </c>
      <c r="J181" s="80"/>
      <c r="K181" s="80"/>
      <c r="L181" s="178">
        <v>0.5</v>
      </c>
      <c r="M181" s="80"/>
      <c r="N181" s="80"/>
      <c r="O181" s="80"/>
      <c r="P181" s="80"/>
      <c r="Q181" s="80"/>
      <c r="R181" s="176">
        <v>1</v>
      </c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176">
        <v>1</v>
      </c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9"/>
      <c r="AP181" s="9"/>
      <c r="AQ181" s="9"/>
      <c r="AR181" s="9"/>
      <c r="AS181" s="10"/>
      <c r="AT181" s="10"/>
      <c r="AU181" s="10"/>
      <c r="AV181" s="10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15.75">
      <c r="A182">
        <v>155</v>
      </c>
      <c r="C182" s="51">
        <v>11</v>
      </c>
      <c r="D182" s="38" t="s">
        <v>525</v>
      </c>
      <c r="E182"/>
      <c r="F182" s="20">
        <v>1</v>
      </c>
      <c r="G182" s="189" t="s">
        <v>579</v>
      </c>
      <c r="H182" s="46"/>
      <c r="I182" s="176">
        <v>0.5</v>
      </c>
      <c r="J182" s="46"/>
      <c r="K182" s="46"/>
      <c r="L182" s="178">
        <v>1</v>
      </c>
      <c r="M182" s="46"/>
      <c r="N182" s="46"/>
      <c r="O182" s="46"/>
      <c r="P182" s="46"/>
      <c r="Q182" s="46"/>
      <c r="R182" s="176">
        <v>1</v>
      </c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9"/>
      <c r="AP182" s="9"/>
      <c r="AQ182" s="9"/>
      <c r="AR182" s="9"/>
      <c r="AS182" s="10"/>
      <c r="AT182" s="10"/>
      <c r="AU182" s="10"/>
      <c r="AV182" s="10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15.75">
      <c r="A183">
        <v>156</v>
      </c>
      <c r="C183" s="51">
        <v>12</v>
      </c>
      <c r="D183" s="38" t="s">
        <v>526</v>
      </c>
      <c r="E183"/>
      <c r="F183" s="61">
        <v>1</v>
      </c>
      <c r="G183" s="189" t="s">
        <v>579</v>
      </c>
      <c r="H183" s="46"/>
      <c r="I183" s="176">
        <v>1</v>
      </c>
      <c r="J183" s="46"/>
      <c r="K183" s="46"/>
      <c r="L183" s="178">
        <v>1</v>
      </c>
      <c r="M183" s="46"/>
      <c r="N183" s="46"/>
      <c r="O183" s="46"/>
      <c r="P183" s="46"/>
      <c r="Q183" s="46"/>
      <c r="R183" s="178">
        <v>1</v>
      </c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176">
        <v>1</v>
      </c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9"/>
      <c r="AP183" s="9"/>
      <c r="AQ183" s="9"/>
      <c r="AR183" s="9"/>
      <c r="AS183" s="10"/>
      <c r="AT183" s="10"/>
      <c r="AU183" s="10"/>
      <c r="AV183" s="10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15.75">
      <c r="A184">
        <v>157</v>
      </c>
      <c r="C184" s="51">
        <v>13</v>
      </c>
      <c r="D184" s="38" t="s">
        <v>70</v>
      </c>
      <c r="E184">
        <v>1</v>
      </c>
      <c r="F184" s="61">
        <v>1</v>
      </c>
      <c r="G184" s="189">
        <v>3</v>
      </c>
      <c r="H184" s="44"/>
      <c r="I184" s="176">
        <v>1</v>
      </c>
      <c r="J184" s="44"/>
      <c r="K184" s="44"/>
      <c r="L184" s="178">
        <v>1</v>
      </c>
      <c r="M184" s="44"/>
      <c r="N184" s="44"/>
      <c r="O184" s="178">
        <v>1</v>
      </c>
      <c r="P184" s="44"/>
      <c r="Q184" s="44"/>
      <c r="R184" s="178">
        <v>0.5</v>
      </c>
      <c r="S184" s="44"/>
      <c r="T184" s="44"/>
      <c r="U184" s="44"/>
      <c r="V184" s="44"/>
      <c r="W184" s="44"/>
      <c r="X184" s="178">
        <v>1</v>
      </c>
      <c r="Y184" s="44"/>
      <c r="Z184" s="44"/>
      <c r="AA184" s="178">
        <v>1</v>
      </c>
      <c r="AB184" s="44"/>
      <c r="AC184" s="176">
        <v>1</v>
      </c>
      <c r="AD184" s="44"/>
      <c r="AE184" s="44"/>
      <c r="AF184" s="44"/>
      <c r="AG184" s="178">
        <v>0.5</v>
      </c>
      <c r="AH184" s="44"/>
      <c r="AI184" s="44"/>
      <c r="AJ184" s="44"/>
      <c r="AK184" s="44"/>
      <c r="AL184" s="44"/>
      <c r="AM184" s="44"/>
      <c r="AN184" s="44"/>
      <c r="AO184" s="9"/>
      <c r="AP184" s="9"/>
      <c r="AQ184" s="9"/>
      <c r="AR184" s="9"/>
      <c r="AS184" s="10"/>
      <c r="AT184" s="10"/>
      <c r="AU184" s="10"/>
      <c r="AV184" s="10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15.75">
      <c r="A185">
        <v>158</v>
      </c>
      <c r="C185" s="51">
        <v>14</v>
      </c>
      <c r="D185" s="38" t="s">
        <v>103</v>
      </c>
      <c r="E185">
        <v>0</v>
      </c>
      <c r="F185" s="61">
        <v>1</v>
      </c>
      <c r="G185" s="189">
        <v>3</v>
      </c>
      <c r="H185" s="44"/>
      <c r="I185" s="44"/>
      <c r="J185" s="44"/>
      <c r="K185" s="44"/>
      <c r="L185" s="176">
        <v>1</v>
      </c>
      <c r="M185" s="44"/>
      <c r="N185" s="44"/>
      <c r="O185" s="44"/>
      <c r="P185" s="44"/>
      <c r="Q185" s="44"/>
      <c r="R185" s="176">
        <v>0.5</v>
      </c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176">
        <v>1</v>
      </c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9"/>
      <c r="AP185" s="9"/>
      <c r="AQ185" s="9"/>
      <c r="AR185" s="9"/>
      <c r="AS185" s="10"/>
      <c r="AT185" s="10"/>
      <c r="AU185" s="10"/>
      <c r="AV185" s="10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3:65" ht="15.75">
      <c r="C186" s="51"/>
      <c r="D186" s="38" t="s">
        <v>607</v>
      </c>
      <c r="E186"/>
      <c r="F186" s="61">
        <v>1</v>
      </c>
      <c r="G186" s="189">
        <v>3</v>
      </c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9"/>
      <c r="AP186" s="9"/>
      <c r="AQ186" s="9"/>
      <c r="AR186" s="9"/>
      <c r="AS186" s="10"/>
      <c r="AT186" s="10"/>
      <c r="AU186" s="10"/>
      <c r="AV186" s="10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15.75">
      <c r="A187">
        <v>159</v>
      </c>
      <c r="C187" s="51">
        <v>16</v>
      </c>
      <c r="D187" s="38" t="s">
        <v>44</v>
      </c>
      <c r="E187"/>
      <c r="F187" s="61">
        <v>1</v>
      </c>
      <c r="G187" s="189">
        <v>5</v>
      </c>
      <c r="H187" s="44"/>
      <c r="I187" s="44"/>
      <c r="J187" s="44"/>
      <c r="K187" s="44"/>
      <c r="L187" s="44"/>
      <c r="M187" s="176">
        <v>1</v>
      </c>
      <c r="N187" s="44"/>
      <c r="O187" s="44"/>
      <c r="P187" s="44"/>
      <c r="Q187" s="44"/>
      <c r="R187" s="44"/>
      <c r="S187" s="176">
        <v>0.5</v>
      </c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9"/>
      <c r="AP187" s="9"/>
      <c r="AQ187" s="9"/>
      <c r="AR187" s="9"/>
      <c r="AS187" s="10"/>
      <c r="AT187" s="10"/>
      <c r="AU187" s="10"/>
      <c r="AV187" s="10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15.75">
      <c r="A188">
        <v>160</v>
      </c>
      <c r="C188" s="51">
        <v>17</v>
      </c>
      <c r="D188" s="38" t="s">
        <v>44</v>
      </c>
      <c r="E188"/>
      <c r="F188" s="20">
        <v>1</v>
      </c>
      <c r="G188" s="189">
        <v>5</v>
      </c>
      <c r="H188" s="46"/>
      <c r="I188" s="46"/>
      <c r="J188" s="46"/>
      <c r="K188" s="46"/>
      <c r="L188" s="46"/>
      <c r="M188" s="176">
        <v>1</v>
      </c>
      <c r="N188" s="46"/>
      <c r="O188" s="46"/>
      <c r="P188" s="46"/>
      <c r="Q188" s="46"/>
      <c r="R188" s="46"/>
      <c r="S188" s="176">
        <v>0</v>
      </c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9"/>
      <c r="AP188" s="9"/>
      <c r="AQ188" s="9"/>
      <c r="AR188" s="9"/>
      <c r="AS188" s="10"/>
      <c r="AT188" s="10"/>
      <c r="AU188" s="10"/>
      <c r="AV188" s="10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15.75">
      <c r="A189">
        <v>161</v>
      </c>
      <c r="C189" s="83"/>
      <c r="D189" s="38"/>
      <c r="E189" s="71"/>
      <c r="F189" s="20"/>
      <c r="G189" s="189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9"/>
      <c r="AP189" s="9"/>
      <c r="AQ189" s="9"/>
      <c r="AR189" s="9"/>
      <c r="AS189" s="10"/>
      <c r="AT189" s="10"/>
      <c r="AU189" s="10"/>
      <c r="AV189" s="10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90" ht="15.75">
      <c r="A190">
        <v>162</v>
      </c>
      <c r="C190" s="16"/>
      <c r="D190" s="10"/>
      <c r="E190" s="37" t="s">
        <v>1</v>
      </c>
      <c r="F190" s="37" t="s">
        <v>1</v>
      </c>
      <c r="G190" s="191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9"/>
      <c r="AP190" s="9"/>
      <c r="AQ190" s="9"/>
      <c r="AR190" s="9"/>
      <c r="AS190" s="9"/>
      <c r="AT190" s="9"/>
      <c r="AU190" s="10"/>
      <c r="AV190" s="10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</row>
    <row r="191" spans="1:90" ht="18">
      <c r="A191">
        <v>163</v>
      </c>
      <c r="B191" s="53">
        <v>11</v>
      </c>
      <c r="C191" s="16"/>
      <c r="D191" s="50" t="s">
        <v>14</v>
      </c>
      <c r="E191" s="64"/>
      <c r="F191" s="61" t="s">
        <v>1</v>
      </c>
      <c r="G191" s="18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10"/>
      <c r="AV191" s="10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</row>
    <row r="192" spans="1:90" ht="18">
      <c r="A192">
        <v>164</v>
      </c>
      <c r="C192" s="16"/>
      <c r="D192" s="84">
        <f>'RESUM MENSUAL PAPER'!F13</f>
        <v>29138</v>
      </c>
      <c r="E192" s="64"/>
      <c r="F192" s="61"/>
      <c r="G192" s="18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10"/>
      <c r="AV192" s="10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</row>
    <row r="193" spans="1:90" ht="16.5" thickBot="1">
      <c r="A193">
        <v>165</v>
      </c>
      <c r="C193" s="16"/>
      <c r="D193" s="7" t="s">
        <v>8</v>
      </c>
      <c r="E193" s="63"/>
      <c r="F193" s="61" t="s">
        <v>1</v>
      </c>
      <c r="G193" s="189"/>
      <c r="H193" s="10">
        <f aca="true" t="shared" si="10" ref="H193:AE193">H7</f>
        <v>1</v>
      </c>
      <c r="I193" s="10">
        <f t="shared" si="10"/>
        <v>2</v>
      </c>
      <c r="J193" s="10">
        <f t="shared" si="10"/>
        <v>3</v>
      </c>
      <c r="K193" s="10">
        <f t="shared" si="10"/>
        <v>5</v>
      </c>
      <c r="L193" s="10">
        <f t="shared" si="10"/>
        <v>6</v>
      </c>
      <c r="M193" s="10">
        <f t="shared" si="10"/>
        <v>7</v>
      </c>
      <c r="N193" s="10">
        <f t="shared" si="10"/>
        <v>8</v>
      </c>
      <c r="O193" s="10">
        <f t="shared" si="10"/>
        <v>9</v>
      </c>
      <c r="P193" s="10">
        <f t="shared" si="10"/>
        <v>10</v>
      </c>
      <c r="Q193" s="10">
        <f t="shared" si="10"/>
        <v>12</v>
      </c>
      <c r="R193" s="10">
        <f t="shared" si="10"/>
        <v>13</v>
      </c>
      <c r="S193" s="10">
        <f t="shared" si="10"/>
        <v>14</v>
      </c>
      <c r="T193" s="10">
        <f t="shared" si="10"/>
        <v>15</v>
      </c>
      <c r="U193" s="10">
        <f t="shared" si="10"/>
        <v>16</v>
      </c>
      <c r="V193" s="10">
        <f t="shared" si="10"/>
        <v>17</v>
      </c>
      <c r="W193" s="10">
        <f t="shared" si="10"/>
        <v>19</v>
      </c>
      <c r="X193" s="10">
        <f t="shared" si="10"/>
        <v>20</v>
      </c>
      <c r="Y193" s="10">
        <f t="shared" si="10"/>
        <v>21</v>
      </c>
      <c r="Z193" s="10">
        <f t="shared" si="10"/>
        <v>22</v>
      </c>
      <c r="AA193" s="10">
        <f t="shared" si="10"/>
        <v>23</v>
      </c>
      <c r="AB193" s="10">
        <f t="shared" si="10"/>
        <v>24</v>
      </c>
      <c r="AC193" s="10">
        <f t="shared" si="10"/>
        <v>26</v>
      </c>
      <c r="AD193" s="10">
        <f t="shared" si="10"/>
        <v>27</v>
      </c>
      <c r="AE193" s="10">
        <f t="shared" si="10"/>
        <v>28</v>
      </c>
      <c r="AF193" s="10">
        <f aca="true" t="shared" si="11" ref="AF193:AL193">AF7</f>
        <v>29</v>
      </c>
      <c r="AG193" s="10">
        <f t="shared" si="11"/>
        <v>30</v>
      </c>
      <c r="AH193" s="10">
        <f t="shared" si="11"/>
        <v>0</v>
      </c>
      <c r="AI193" s="10">
        <f t="shared" si="11"/>
        <v>0</v>
      </c>
      <c r="AJ193" s="10">
        <f t="shared" si="11"/>
        <v>0</v>
      </c>
      <c r="AK193" s="10">
        <f t="shared" si="11"/>
        <v>0</v>
      </c>
      <c r="AL193" s="10">
        <f t="shared" si="11"/>
        <v>0</v>
      </c>
      <c r="AM193" s="10">
        <f>AM7</f>
        <v>0</v>
      </c>
      <c r="AN193" s="10">
        <f>AN7</f>
        <v>0</v>
      </c>
      <c r="AO193" s="9"/>
      <c r="AP193" s="9"/>
      <c r="AQ193" s="9"/>
      <c r="AR193" s="9"/>
      <c r="AS193" s="10"/>
      <c r="AT193" s="10"/>
      <c r="AU193" s="10"/>
      <c r="AV193" s="10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</row>
    <row r="194" spans="1:60" ht="15.75">
      <c r="A194">
        <v>166</v>
      </c>
      <c r="C194" s="51">
        <v>1</v>
      </c>
      <c r="D194" s="173" t="s">
        <v>527</v>
      </c>
      <c r="E194"/>
      <c r="F194" s="61">
        <v>1</v>
      </c>
      <c r="G194" s="189">
        <v>3</v>
      </c>
      <c r="L194" s="176">
        <v>0.5</v>
      </c>
      <c r="R194" s="176">
        <v>0.5</v>
      </c>
      <c r="X194" s="176">
        <v>1</v>
      </c>
      <c r="AD194" s="176">
        <v>1</v>
      </c>
      <c r="AO194" s="9"/>
      <c r="AP194" s="9"/>
      <c r="AQ194" s="9"/>
      <c r="AR194" s="9"/>
      <c r="AS194" s="10"/>
      <c r="AT194" s="10"/>
      <c r="AU194" s="10"/>
      <c r="AV194" s="10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1:60" ht="15.75">
      <c r="A195">
        <v>167</v>
      </c>
      <c r="C195" s="51">
        <v>2</v>
      </c>
      <c r="D195" s="54" t="s">
        <v>91</v>
      </c>
      <c r="E195">
        <v>1</v>
      </c>
      <c r="F195" s="61">
        <v>1</v>
      </c>
      <c r="G195" s="189">
        <v>3</v>
      </c>
      <c r="I195" s="178">
        <v>1</v>
      </c>
      <c r="L195" s="176">
        <v>1</v>
      </c>
      <c r="O195" s="176">
        <v>1</v>
      </c>
      <c r="R195" s="176">
        <v>1</v>
      </c>
      <c r="U195" s="176">
        <v>1</v>
      </c>
      <c r="X195" s="176">
        <v>1</v>
      </c>
      <c r="AA195" s="178">
        <v>1</v>
      </c>
      <c r="AD195" s="178">
        <v>1</v>
      </c>
      <c r="AG195" s="176">
        <v>1</v>
      </c>
      <c r="AO195" s="9"/>
      <c r="AP195" s="9"/>
      <c r="AQ195" s="9"/>
      <c r="AR195" s="9"/>
      <c r="AS195" s="10"/>
      <c r="AT195" s="10"/>
      <c r="AU195" s="10"/>
      <c r="AV195" s="10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1:60" ht="15.75">
      <c r="A196">
        <v>168</v>
      </c>
      <c r="C196" s="51">
        <v>3</v>
      </c>
      <c r="D196" s="54" t="s">
        <v>92</v>
      </c>
      <c r="E196">
        <v>1</v>
      </c>
      <c r="F196" s="61">
        <v>1</v>
      </c>
      <c r="G196" s="189">
        <v>3</v>
      </c>
      <c r="I196" s="178">
        <v>1</v>
      </c>
      <c r="L196" s="176">
        <v>1</v>
      </c>
      <c r="O196" s="176">
        <v>1</v>
      </c>
      <c r="R196" s="176">
        <v>1</v>
      </c>
      <c r="U196" s="176">
        <v>1</v>
      </c>
      <c r="X196" s="176">
        <v>1</v>
      </c>
      <c r="AA196" s="178">
        <v>1</v>
      </c>
      <c r="AD196" s="178">
        <v>1</v>
      </c>
      <c r="AG196" s="178">
        <v>1</v>
      </c>
      <c r="AO196" s="9"/>
      <c r="AP196" s="9"/>
      <c r="AQ196" s="9"/>
      <c r="AR196" s="9"/>
      <c r="AS196" s="10"/>
      <c r="AT196" s="10"/>
      <c r="AU196" s="10"/>
      <c r="AV196" s="10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1:60" ht="15.75">
      <c r="A197">
        <v>169</v>
      </c>
      <c r="C197" s="51">
        <v>4</v>
      </c>
      <c r="D197" s="54" t="s">
        <v>528</v>
      </c>
      <c r="E197">
        <v>1</v>
      </c>
      <c r="F197" s="61">
        <v>1</v>
      </c>
      <c r="G197" s="189">
        <v>3</v>
      </c>
      <c r="I197" s="178">
        <v>1</v>
      </c>
      <c r="L197" s="176">
        <v>1</v>
      </c>
      <c r="O197" s="178">
        <v>1</v>
      </c>
      <c r="R197" s="178">
        <v>1</v>
      </c>
      <c r="U197" s="176">
        <v>1</v>
      </c>
      <c r="X197" s="176">
        <v>1</v>
      </c>
      <c r="AA197" s="178">
        <v>1</v>
      </c>
      <c r="AD197" s="176">
        <v>1</v>
      </c>
      <c r="AG197" s="178">
        <v>1</v>
      </c>
      <c r="AO197" s="9"/>
      <c r="AP197" s="9"/>
      <c r="AQ197" s="9"/>
      <c r="AR197" s="9"/>
      <c r="AS197" s="10"/>
      <c r="AT197" s="10"/>
      <c r="AU197" s="10"/>
      <c r="AV197" s="10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1:60" ht="15.75">
      <c r="A198">
        <v>170</v>
      </c>
      <c r="C198" s="51">
        <v>5</v>
      </c>
      <c r="D198" s="144" t="s">
        <v>529</v>
      </c>
      <c r="E198">
        <v>1</v>
      </c>
      <c r="F198" s="61">
        <v>1</v>
      </c>
      <c r="G198" s="189">
        <v>3</v>
      </c>
      <c r="I198" s="178">
        <v>1</v>
      </c>
      <c r="L198" s="176">
        <v>1</v>
      </c>
      <c r="O198" s="176">
        <v>1</v>
      </c>
      <c r="R198" s="178">
        <v>1</v>
      </c>
      <c r="U198" s="176">
        <v>1</v>
      </c>
      <c r="X198" s="176">
        <v>0.5</v>
      </c>
      <c r="AA198" s="178">
        <v>1</v>
      </c>
      <c r="AD198" s="178">
        <v>0.5</v>
      </c>
      <c r="AG198" s="176">
        <v>1</v>
      </c>
      <c r="AO198" s="9"/>
      <c r="AP198" s="9"/>
      <c r="AQ198" s="9"/>
      <c r="AR198" s="9"/>
      <c r="AS198" s="10"/>
      <c r="AT198" s="10"/>
      <c r="AU198" s="10"/>
      <c r="AV198" s="10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1:60" ht="15.75">
      <c r="A199">
        <v>171</v>
      </c>
      <c r="C199" s="51">
        <v>6</v>
      </c>
      <c r="D199" s="54" t="s">
        <v>324</v>
      </c>
      <c r="E199">
        <v>1</v>
      </c>
      <c r="F199" s="61">
        <v>1</v>
      </c>
      <c r="G199" s="189">
        <v>3</v>
      </c>
      <c r="I199" s="178">
        <v>1</v>
      </c>
      <c r="L199" s="176">
        <v>1</v>
      </c>
      <c r="O199" s="178">
        <v>1</v>
      </c>
      <c r="R199" s="176">
        <v>0.5</v>
      </c>
      <c r="U199" s="176">
        <v>0.5</v>
      </c>
      <c r="X199" s="176">
        <v>1</v>
      </c>
      <c r="AA199" s="178">
        <v>1</v>
      </c>
      <c r="AD199" s="178">
        <v>1</v>
      </c>
      <c r="AG199" s="176">
        <v>1</v>
      </c>
      <c r="AO199" s="9"/>
      <c r="AP199" s="9"/>
      <c r="AQ199" s="9"/>
      <c r="AR199" s="9"/>
      <c r="AS199" s="10"/>
      <c r="AT199" s="10"/>
      <c r="AU199" s="10"/>
      <c r="AV199" s="10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1:60" ht="15.75">
      <c r="A200">
        <v>172</v>
      </c>
      <c r="C200" s="51">
        <v>7</v>
      </c>
      <c r="D200" s="144" t="s">
        <v>325</v>
      </c>
      <c r="E200"/>
      <c r="F200" s="61">
        <v>1</v>
      </c>
      <c r="G200" s="189">
        <v>3</v>
      </c>
      <c r="I200" s="178">
        <v>1</v>
      </c>
      <c r="L200" s="176">
        <v>1</v>
      </c>
      <c r="O200" s="176">
        <v>1</v>
      </c>
      <c r="R200" s="178">
        <v>1</v>
      </c>
      <c r="U200" s="176">
        <v>1</v>
      </c>
      <c r="X200" s="176">
        <v>1</v>
      </c>
      <c r="AA200" s="178">
        <v>1</v>
      </c>
      <c r="AD200" s="176">
        <v>1</v>
      </c>
      <c r="AG200" s="178">
        <v>1</v>
      </c>
      <c r="AO200" s="9"/>
      <c r="AP200" s="9"/>
      <c r="AQ200" s="9"/>
      <c r="AR200" s="9"/>
      <c r="AS200" s="10"/>
      <c r="AT200" s="10"/>
      <c r="AU200" s="10"/>
      <c r="AV200" s="10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1:60" ht="15.75">
      <c r="A201">
        <v>173</v>
      </c>
      <c r="C201" s="51">
        <v>8</v>
      </c>
      <c r="D201" s="170" t="s">
        <v>481</v>
      </c>
      <c r="E201">
        <v>1</v>
      </c>
      <c r="F201" s="61">
        <v>1</v>
      </c>
      <c r="G201" s="189" t="s">
        <v>200</v>
      </c>
      <c r="I201" s="176">
        <v>0.5</v>
      </c>
      <c r="L201" s="176">
        <v>1</v>
      </c>
      <c r="O201" s="178">
        <v>1</v>
      </c>
      <c r="R201" s="176">
        <v>0.5</v>
      </c>
      <c r="X201" s="176">
        <v>1</v>
      </c>
      <c r="AA201" s="176">
        <v>1</v>
      </c>
      <c r="AD201" s="178">
        <v>1</v>
      </c>
      <c r="AG201" s="176">
        <v>1</v>
      </c>
      <c r="AO201" s="9"/>
      <c r="AP201" s="9"/>
      <c r="AQ201" s="9"/>
      <c r="AR201" s="9"/>
      <c r="AS201" s="10"/>
      <c r="AT201" s="10"/>
      <c r="AU201" s="10"/>
      <c r="AV201" s="10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1:60" ht="15.75">
      <c r="A202">
        <v>174</v>
      </c>
      <c r="C202" s="51">
        <v>9</v>
      </c>
      <c r="D202" s="170" t="s">
        <v>326</v>
      </c>
      <c r="E202">
        <v>1</v>
      </c>
      <c r="F202" s="61">
        <v>1</v>
      </c>
      <c r="G202" s="189">
        <v>3</v>
      </c>
      <c r="I202" s="176">
        <v>1</v>
      </c>
      <c r="L202" s="176">
        <v>1</v>
      </c>
      <c r="O202" s="176">
        <v>1</v>
      </c>
      <c r="R202" s="176">
        <v>0.5</v>
      </c>
      <c r="U202" s="178">
        <v>0.5</v>
      </c>
      <c r="X202" s="176">
        <v>1</v>
      </c>
      <c r="AA202" s="176">
        <v>1</v>
      </c>
      <c r="AD202" s="176">
        <v>1</v>
      </c>
      <c r="AG202" s="178">
        <v>1</v>
      </c>
      <c r="AO202" s="9"/>
      <c r="AP202" s="9"/>
      <c r="AQ202" s="9"/>
      <c r="AR202" s="9"/>
      <c r="AS202" s="10"/>
      <c r="AT202" s="10"/>
      <c r="AU202" s="10"/>
      <c r="AV202" s="10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1:60" ht="15.75">
      <c r="A203">
        <v>175</v>
      </c>
      <c r="C203" s="51">
        <v>10</v>
      </c>
      <c r="D203" s="144" t="s">
        <v>530</v>
      </c>
      <c r="E203"/>
      <c r="F203" s="61">
        <v>1</v>
      </c>
      <c r="G203" s="189">
        <v>3</v>
      </c>
      <c r="L203" s="176">
        <v>1</v>
      </c>
      <c r="R203" s="176">
        <v>1</v>
      </c>
      <c r="X203" s="176">
        <v>1</v>
      </c>
      <c r="AD203" s="178">
        <v>1</v>
      </c>
      <c r="AO203" s="9"/>
      <c r="AP203" s="9"/>
      <c r="AQ203" s="9"/>
      <c r="AR203" s="9"/>
      <c r="AS203" s="10"/>
      <c r="AT203" s="10"/>
      <c r="AU203" s="10"/>
      <c r="AV203" s="10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1:60" ht="15.75">
      <c r="A204">
        <v>176</v>
      </c>
      <c r="C204" s="51">
        <v>11</v>
      </c>
      <c r="D204" s="54" t="s">
        <v>531</v>
      </c>
      <c r="E204">
        <v>1</v>
      </c>
      <c r="F204" s="61">
        <v>1</v>
      </c>
      <c r="G204" s="189">
        <v>3</v>
      </c>
      <c r="I204" s="178">
        <v>1</v>
      </c>
      <c r="L204" s="176">
        <v>1</v>
      </c>
      <c r="O204" s="176">
        <v>1</v>
      </c>
      <c r="R204" s="178">
        <v>0.5</v>
      </c>
      <c r="U204" s="176">
        <v>1</v>
      </c>
      <c r="X204" s="176">
        <v>1</v>
      </c>
      <c r="AA204" s="176">
        <v>1</v>
      </c>
      <c r="AD204" s="176">
        <v>1</v>
      </c>
      <c r="AG204" s="176">
        <v>1</v>
      </c>
      <c r="AO204" s="9"/>
      <c r="AP204" s="9"/>
      <c r="AQ204" s="9"/>
      <c r="AR204" s="9"/>
      <c r="AS204" s="10"/>
      <c r="AT204" s="10"/>
      <c r="AU204" s="10"/>
      <c r="AV204" s="10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1:60" ht="15.75">
      <c r="A205">
        <v>177</v>
      </c>
      <c r="C205" s="51">
        <v>12</v>
      </c>
      <c r="D205" s="54" t="s">
        <v>327</v>
      </c>
      <c r="E205"/>
      <c r="F205" s="61">
        <v>1</v>
      </c>
      <c r="G205" s="189">
        <v>3</v>
      </c>
      <c r="L205" s="176">
        <v>0.5</v>
      </c>
      <c r="R205" s="176">
        <v>1</v>
      </c>
      <c r="X205" s="176">
        <v>0.5</v>
      </c>
      <c r="AD205" s="176">
        <v>0.5</v>
      </c>
      <c r="AO205" s="9"/>
      <c r="AP205" s="9"/>
      <c r="AQ205" s="9"/>
      <c r="AR205" s="9"/>
      <c r="AS205" s="10"/>
      <c r="AT205" s="10"/>
      <c r="AU205" s="10"/>
      <c r="AV205" s="10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1:60" ht="15.75">
      <c r="A206">
        <v>178</v>
      </c>
      <c r="C206" s="51">
        <v>13</v>
      </c>
      <c r="D206" s="54" t="s">
        <v>328</v>
      </c>
      <c r="E206"/>
      <c r="F206" s="61">
        <v>1</v>
      </c>
      <c r="G206" s="189">
        <v>3</v>
      </c>
      <c r="L206" s="176">
        <v>0.5</v>
      </c>
      <c r="R206" s="176">
        <v>0.5</v>
      </c>
      <c r="X206" s="176">
        <v>0.5</v>
      </c>
      <c r="AD206" s="178">
        <v>1</v>
      </c>
      <c r="AO206" s="9"/>
      <c r="AP206" s="9"/>
      <c r="AQ206" s="9"/>
      <c r="AR206" s="9"/>
      <c r="AS206" s="10"/>
      <c r="AT206" s="10"/>
      <c r="AU206" s="10"/>
      <c r="AV206" s="10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1:60" ht="15.75">
      <c r="A207">
        <v>179</v>
      </c>
      <c r="C207" s="51">
        <v>14</v>
      </c>
      <c r="D207" s="54" t="s">
        <v>329</v>
      </c>
      <c r="E207"/>
      <c r="F207" s="61">
        <v>1</v>
      </c>
      <c r="G207" s="189">
        <v>3</v>
      </c>
      <c r="L207" s="176">
        <v>1</v>
      </c>
      <c r="R207" s="176">
        <v>0.5</v>
      </c>
      <c r="X207" s="176">
        <v>1</v>
      </c>
      <c r="AD207" s="176">
        <v>1</v>
      </c>
      <c r="AO207" s="9"/>
      <c r="AP207" s="9"/>
      <c r="AQ207" s="9"/>
      <c r="AR207" s="9"/>
      <c r="AS207" s="10"/>
      <c r="AT207" s="10"/>
      <c r="AU207" s="10"/>
      <c r="AV207" s="10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1:60" ht="15.75">
      <c r="A208">
        <v>180</v>
      </c>
      <c r="C208" s="51">
        <v>15</v>
      </c>
      <c r="D208" s="145" t="s">
        <v>176</v>
      </c>
      <c r="E208">
        <v>1</v>
      </c>
      <c r="F208" s="61">
        <v>1</v>
      </c>
      <c r="G208" s="189">
        <v>3</v>
      </c>
      <c r="L208" s="176">
        <v>1</v>
      </c>
      <c r="O208" s="178">
        <v>1</v>
      </c>
      <c r="R208" s="176">
        <v>1</v>
      </c>
      <c r="U208" s="176">
        <v>1</v>
      </c>
      <c r="X208" s="176">
        <v>1</v>
      </c>
      <c r="AD208" s="176">
        <v>1</v>
      </c>
      <c r="AG208" s="178">
        <v>1</v>
      </c>
      <c r="AO208" s="9"/>
      <c r="AP208" s="9"/>
      <c r="AQ208" s="9"/>
      <c r="AR208" s="9"/>
      <c r="AS208" s="10"/>
      <c r="AT208" s="10"/>
      <c r="AU208" s="10"/>
      <c r="AV208" s="10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1:60" ht="15.75">
      <c r="A209">
        <v>181</v>
      </c>
      <c r="C209" s="51">
        <v>16</v>
      </c>
      <c r="D209" s="54" t="s">
        <v>330</v>
      </c>
      <c r="E209"/>
      <c r="F209" s="61">
        <v>1</v>
      </c>
      <c r="G209" s="189">
        <v>3</v>
      </c>
      <c r="I209" s="178">
        <v>1</v>
      </c>
      <c r="L209" s="176">
        <v>1</v>
      </c>
      <c r="O209" s="176">
        <v>1</v>
      </c>
      <c r="R209" s="176">
        <v>0.5</v>
      </c>
      <c r="U209" s="176">
        <v>1</v>
      </c>
      <c r="X209" s="176">
        <v>1</v>
      </c>
      <c r="AA209" s="176">
        <v>1</v>
      </c>
      <c r="AD209" s="176">
        <v>0.5</v>
      </c>
      <c r="AG209" s="176">
        <v>1</v>
      </c>
      <c r="AO209" s="9"/>
      <c r="AP209" s="9"/>
      <c r="AQ209" s="9"/>
      <c r="AR209" s="9"/>
      <c r="AS209" s="10"/>
      <c r="AT209" s="10"/>
      <c r="AU209" s="10"/>
      <c r="AV209" s="10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1:60" ht="15.75">
      <c r="A210">
        <v>182</v>
      </c>
      <c r="C210" s="51">
        <v>17</v>
      </c>
      <c r="D210" s="54" t="s">
        <v>331</v>
      </c>
      <c r="E210"/>
      <c r="F210" s="61">
        <v>1</v>
      </c>
      <c r="G210" s="194">
        <v>5</v>
      </c>
      <c r="L210" s="176">
        <v>1</v>
      </c>
      <c r="R210" s="176">
        <v>0.5</v>
      </c>
      <c r="X210" s="176">
        <v>1</v>
      </c>
      <c r="AD210" s="178">
        <v>1</v>
      </c>
      <c r="AO210" s="9"/>
      <c r="AP210" s="9"/>
      <c r="AQ210" s="9"/>
      <c r="AR210" s="9"/>
      <c r="AS210" s="10"/>
      <c r="AT210" s="10"/>
      <c r="AU210" s="10"/>
      <c r="AV210" s="10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1:60" ht="15.75">
      <c r="A211">
        <v>183</v>
      </c>
      <c r="C211" s="51">
        <v>18</v>
      </c>
      <c r="D211" s="145" t="s">
        <v>332</v>
      </c>
      <c r="E211">
        <v>1</v>
      </c>
      <c r="F211" s="61">
        <v>1</v>
      </c>
      <c r="G211" s="189">
        <v>3</v>
      </c>
      <c r="I211" s="176">
        <v>1</v>
      </c>
      <c r="L211" s="176">
        <v>1</v>
      </c>
      <c r="O211" s="178">
        <v>1</v>
      </c>
      <c r="R211" s="176">
        <v>1</v>
      </c>
      <c r="U211" s="176">
        <v>1</v>
      </c>
      <c r="X211" s="176">
        <v>1</v>
      </c>
      <c r="AD211" s="176">
        <v>1</v>
      </c>
      <c r="AG211" s="178">
        <v>1</v>
      </c>
      <c r="AO211" s="9"/>
      <c r="AP211" s="9"/>
      <c r="AQ211" s="9"/>
      <c r="AR211" s="9"/>
      <c r="AS211" s="10"/>
      <c r="AT211" s="10"/>
      <c r="AU211" s="10"/>
      <c r="AV211" s="10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1:88" ht="15.75">
      <c r="A212">
        <v>184</v>
      </c>
      <c r="C212" s="51">
        <v>19</v>
      </c>
      <c r="D212" s="145" t="s">
        <v>333</v>
      </c>
      <c r="E212">
        <v>1</v>
      </c>
      <c r="F212" s="61">
        <v>1</v>
      </c>
      <c r="G212" s="189">
        <v>3</v>
      </c>
      <c r="I212" s="176">
        <v>0.5</v>
      </c>
      <c r="L212" s="176">
        <v>0.5</v>
      </c>
      <c r="O212" s="176">
        <v>1</v>
      </c>
      <c r="R212" s="176">
        <v>0.5</v>
      </c>
      <c r="U212" s="176">
        <v>1</v>
      </c>
      <c r="X212" s="176">
        <v>0.5</v>
      </c>
      <c r="AA212" s="176">
        <v>1</v>
      </c>
      <c r="AD212" s="178">
        <v>1</v>
      </c>
      <c r="AG212" s="176">
        <v>1</v>
      </c>
      <c r="AO212" s="9"/>
      <c r="AP212" s="9"/>
      <c r="AQ212" s="9"/>
      <c r="AR212" s="9"/>
      <c r="AS212" s="10"/>
      <c r="AT212" s="10"/>
      <c r="AU212" s="10"/>
      <c r="AV212" s="10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1:88" ht="15.75">
      <c r="A213">
        <v>185</v>
      </c>
      <c r="C213" s="51">
        <v>20</v>
      </c>
      <c r="D213" s="54" t="s">
        <v>532</v>
      </c>
      <c r="E213">
        <v>1</v>
      </c>
      <c r="F213" s="61">
        <v>1</v>
      </c>
      <c r="G213" s="189">
        <v>3</v>
      </c>
      <c r="I213" s="176">
        <v>0.5</v>
      </c>
      <c r="L213" s="176">
        <v>1</v>
      </c>
      <c r="O213" s="176">
        <v>1</v>
      </c>
      <c r="R213" s="176">
        <v>0.5</v>
      </c>
      <c r="U213" s="176">
        <v>1</v>
      </c>
      <c r="X213" s="176">
        <v>1</v>
      </c>
      <c r="AA213" s="176">
        <v>1</v>
      </c>
      <c r="AD213" s="178">
        <v>1</v>
      </c>
      <c r="AG213" s="176">
        <v>1</v>
      </c>
      <c r="AO213" s="9"/>
      <c r="AP213" s="9"/>
      <c r="AQ213" s="9"/>
      <c r="AR213" s="9"/>
      <c r="AS213" s="10"/>
      <c r="AT213" s="10"/>
      <c r="AU213" s="10"/>
      <c r="AV213" s="10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1:88" ht="15.75">
      <c r="A214">
        <v>186</v>
      </c>
      <c r="C214" s="51">
        <v>21</v>
      </c>
      <c r="D214" s="54" t="s">
        <v>334</v>
      </c>
      <c r="E214"/>
      <c r="F214" s="61">
        <v>1</v>
      </c>
      <c r="G214" s="189">
        <v>3</v>
      </c>
      <c r="L214" s="176">
        <v>0.5</v>
      </c>
      <c r="R214" s="176">
        <v>1</v>
      </c>
      <c r="X214" s="176">
        <v>1</v>
      </c>
      <c r="AD214" s="176">
        <v>0.5</v>
      </c>
      <c r="AO214" s="9"/>
      <c r="AP214" s="9"/>
      <c r="AQ214" s="9"/>
      <c r="AR214" s="9"/>
      <c r="AS214" s="10"/>
      <c r="AT214" s="10"/>
      <c r="AU214" s="10"/>
      <c r="AV214" s="10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1:88" ht="15.75">
      <c r="A215">
        <v>187</v>
      </c>
      <c r="C215" s="51">
        <v>22</v>
      </c>
      <c r="D215" s="54" t="s">
        <v>335</v>
      </c>
      <c r="E215"/>
      <c r="F215" s="61">
        <v>1</v>
      </c>
      <c r="G215" s="189">
        <v>3</v>
      </c>
      <c r="I215" s="176">
        <v>1</v>
      </c>
      <c r="L215" s="176">
        <v>0.5</v>
      </c>
      <c r="O215" s="176">
        <v>1</v>
      </c>
      <c r="R215" s="178">
        <v>0.5</v>
      </c>
      <c r="U215" s="176">
        <v>0.5</v>
      </c>
      <c r="X215" s="176">
        <v>1</v>
      </c>
      <c r="AA215" s="176">
        <v>1</v>
      </c>
      <c r="AD215" s="176">
        <v>0.5</v>
      </c>
      <c r="AG215" s="176">
        <v>1</v>
      </c>
      <c r="AO215" s="9"/>
      <c r="AP215" s="9"/>
      <c r="AQ215" s="9"/>
      <c r="AR215" s="9"/>
      <c r="AS215" s="10"/>
      <c r="AT215" s="10"/>
      <c r="AU215" s="10"/>
      <c r="AV215" s="10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1:88" ht="15.75">
      <c r="A216">
        <v>188</v>
      </c>
      <c r="C216" s="51">
        <v>23</v>
      </c>
      <c r="D216" s="145" t="s">
        <v>336</v>
      </c>
      <c r="E216">
        <v>1</v>
      </c>
      <c r="F216" s="61">
        <v>1</v>
      </c>
      <c r="G216" s="189">
        <v>3</v>
      </c>
      <c r="I216" s="176">
        <v>1</v>
      </c>
      <c r="L216" s="176">
        <v>0.5</v>
      </c>
      <c r="O216" s="178">
        <v>1</v>
      </c>
      <c r="R216" s="176">
        <v>0.5</v>
      </c>
      <c r="U216" s="176">
        <v>1</v>
      </c>
      <c r="X216" s="176">
        <v>1</v>
      </c>
      <c r="AA216" s="176">
        <v>1</v>
      </c>
      <c r="AD216" s="176">
        <v>0.5</v>
      </c>
      <c r="AG216" s="178">
        <v>1</v>
      </c>
      <c r="AO216" s="9"/>
      <c r="AP216" s="9"/>
      <c r="AQ216" s="9"/>
      <c r="AR216" s="9"/>
      <c r="AS216" s="10"/>
      <c r="AT216" s="10"/>
      <c r="AU216" s="10"/>
      <c r="AV216" s="10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1:88" ht="15.75">
      <c r="A217">
        <v>189</v>
      </c>
      <c r="C217" s="51">
        <v>24</v>
      </c>
      <c r="D217" s="144" t="s">
        <v>533</v>
      </c>
      <c r="E217"/>
      <c r="F217" s="61">
        <v>1</v>
      </c>
      <c r="G217" s="189">
        <v>3</v>
      </c>
      <c r="L217" s="176">
        <v>1</v>
      </c>
      <c r="R217" s="176">
        <v>0.5</v>
      </c>
      <c r="X217" s="176">
        <v>1</v>
      </c>
      <c r="AD217" s="176">
        <v>1</v>
      </c>
      <c r="AO217" s="9"/>
      <c r="AP217" s="9"/>
      <c r="AQ217" s="9"/>
      <c r="AR217" s="9"/>
      <c r="AS217" s="10"/>
      <c r="AT217" s="10"/>
      <c r="AU217" s="10"/>
      <c r="AV217" s="10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1:88" ht="15.75">
      <c r="A218">
        <v>190</v>
      </c>
      <c r="C218" s="51">
        <v>25</v>
      </c>
      <c r="D218" s="54" t="s">
        <v>482</v>
      </c>
      <c r="E218">
        <v>1</v>
      </c>
      <c r="F218" s="61">
        <v>1</v>
      </c>
      <c r="G218" s="189" t="s">
        <v>200</v>
      </c>
      <c r="I218" s="176">
        <v>0.5</v>
      </c>
      <c r="L218" s="176">
        <v>0.5</v>
      </c>
      <c r="O218" s="176">
        <v>1</v>
      </c>
      <c r="R218" s="176">
        <v>0.5</v>
      </c>
      <c r="U218" s="178">
        <v>0</v>
      </c>
      <c r="X218" s="176">
        <v>1</v>
      </c>
      <c r="AA218" s="176">
        <v>1</v>
      </c>
      <c r="AD218" s="176">
        <v>1</v>
      </c>
      <c r="AG218" s="178">
        <v>1</v>
      </c>
      <c r="AO218" s="9"/>
      <c r="AP218" s="9"/>
      <c r="AQ218" s="9"/>
      <c r="AR218" s="9"/>
      <c r="AS218" s="10"/>
      <c r="AT218" s="10"/>
      <c r="AU218" s="10"/>
      <c r="AV218" s="10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1:88" ht="15.75">
      <c r="A219">
        <v>191</v>
      </c>
      <c r="C219" s="51">
        <v>26</v>
      </c>
      <c r="D219" s="144" t="s">
        <v>337</v>
      </c>
      <c r="E219">
        <v>1</v>
      </c>
      <c r="F219" s="61">
        <v>1</v>
      </c>
      <c r="G219" s="189">
        <v>3</v>
      </c>
      <c r="I219" s="176">
        <v>0.5</v>
      </c>
      <c r="L219" s="176">
        <v>1</v>
      </c>
      <c r="O219" s="178">
        <v>1</v>
      </c>
      <c r="R219" s="176">
        <v>1</v>
      </c>
      <c r="U219" s="178">
        <v>1</v>
      </c>
      <c r="X219" s="176">
        <v>1</v>
      </c>
      <c r="AA219" s="178">
        <v>1</v>
      </c>
      <c r="AD219" s="176">
        <v>1</v>
      </c>
      <c r="AG219" s="178">
        <v>1</v>
      </c>
      <c r="AO219" s="9"/>
      <c r="AP219" s="9"/>
      <c r="AQ219" s="9"/>
      <c r="AR219" s="9"/>
      <c r="AS219" s="10"/>
      <c r="AT219" s="10"/>
      <c r="AU219" s="10"/>
      <c r="AV219" s="10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1:88" ht="15.75">
      <c r="A220">
        <v>192</v>
      </c>
      <c r="C220" s="51">
        <v>27</v>
      </c>
      <c r="D220" s="54" t="s">
        <v>338</v>
      </c>
      <c r="E220"/>
      <c r="F220" s="61">
        <v>1</v>
      </c>
      <c r="G220" s="189">
        <v>3</v>
      </c>
      <c r="L220" s="176">
        <v>1</v>
      </c>
      <c r="R220" s="176">
        <v>0.5</v>
      </c>
      <c r="X220" s="176">
        <v>0.5</v>
      </c>
      <c r="AD220" s="176">
        <v>1</v>
      </c>
      <c r="AO220" s="9"/>
      <c r="AP220" s="9"/>
      <c r="AQ220" s="9"/>
      <c r="AR220" s="9"/>
      <c r="AS220" s="10"/>
      <c r="AT220" s="10"/>
      <c r="AU220" s="10"/>
      <c r="AV220" s="10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1:88" ht="15.75">
      <c r="A221">
        <v>193</v>
      </c>
      <c r="C221" s="51">
        <v>28</v>
      </c>
      <c r="D221" s="54" t="s">
        <v>339</v>
      </c>
      <c r="E221">
        <v>1</v>
      </c>
      <c r="F221" s="61">
        <v>1</v>
      </c>
      <c r="G221" s="189">
        <v>3</v>
      </c>
      <c r="I221" s="176">
        <v>0.5</v>
      </c>
      <c r="L221" s="176">
        <v>1</v>
      </c>
      <c r="O221" s="176">
        <v>1</v>
      </c>
      <c r="R221" s="176">
        <v>0.5</v>
      </c>
      <c r="U221" s="178">
        <v>1</v>
      </c>
      <c r="X221" s="176">
        <v>1</v>
      </c>
      <c r="AA221" s="176">
        <v>1</v>
      </c>
      <c r="AD221" s="178">
        <v>1</v>
      </c>
      <c r="AG221" s="178">
        <v>1</v>
      </c>
      <c r="AO221" s="9"/>
      <c r="AP221" s="9"/>
      <c r="AQ221" s="9"/>
      <c r="AR221" s="9"/>
      <c r="AS221" s="10"/>
      <c r="AT221" s="10"/>
      <c r="AU221" s="10"/>
      <c r="AV221" s="10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</row>
    <row r="222" spans="1:88" ht="15.75">
      <c r="A222">
        <v>194</v>
      </c>
      <c r="C222" s="51">
        <v>29</v>
      </c>
      <c r="D222" s="54" t="s">
        <v>180</v>
      </c>
      <c r="E222">
        <v>1</v>
      </c>
      <c r="F222" s="61">
        <v>1</v>
      </c>
      <c r="G222" s="189">
        <v>3</v>
      </c>
      <c r="I222" s="178">
        <v>1</v>
      </c>
      <c r="L222" s="176">
        <v>0.5</v>
      </c>
      <c r="O222" s="176">
        <v>1</v>
      </c>
      <c r="R222" s="176">
        <v>1</v>
      </c>
      <c r="U222" s="178">
        <v>1</v>
      </c>
      <c r="X222" s="176">
        <v>1</v>
      </c>
      <c r="AA222" s="176">
        <v>1</v>
      </c>
      <c r="AD222" s="178">
        <v>1</v>
      </c>
      <c r="AG222" s="178">
        <v>1</v>
      </c>
      <c r="AO222" s="9"/>
      <c r="AP222" s="9"/>
      <c r="AQ222" s="9"/>
      <c r="AR222" s="9"/>
      <c r="AS222" s="10"/>
      <c r="AT222" s="10"/>
      <c r="AU222" s="10"/>
      <c r="AV222" s="10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</row>
    <row r="223" spans="1:88" ht="15.75">
      <c r="A223">
        <v>195</v>
      </c>
      <c r="C223" s="51">
        <v>30</v>
      </c>
      <c r="D223" s="54" t="s">
        <v>340</v>
      </c>
      <c r="E223"/>
      <c r="F223" s="61">
        <v>1</v>
      </c>
      <c r="G223" s="189">
        <v>3</v>
      </c>
      <c r="L223" s="176">
        <v>1</v>
      </c>
      <c r="R223" s="176">
        <v>0.5</v>
      </c>
      <c r="X223" s="176">
        <v>1</v>
      </c>
      <c r="AD223" s="176">
        <v>1</v>
      </c>
      <c r="AO223" s="9"/>
      <c r="AP223" s="9"/>
      <c r="AQ223" s="9"/>
      <c r="AR223" s="9"/>
      <c r="AS223" s="10"/>
      <c r="AT223" s="10"/>
      <c r="AU223" s="10"/>
      <c r="AV223" s="10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</row>
    <row r="224" spans="1:88" ht="15.75">
      <c r="A224">
        <v>196</v>
      </c>
      <c r="C224" s="51">
        <v>31</v>
      </c>
      <c r="D224" s="54" t="s">
        <v>341</v>
      </c>
      <c r="E224"/>
      <c r="F224" s="61">
        <v>1</v>
      </c>
      <c r="G224" s="189">
        <v>3</v>
      </c>
      <c r="L224" s="176">
        <v>1</v>
      </c>
      <c r="R224" s="176">
        <v>0.5</v>
      </c>
      <c r="X224" s="176">
        <v>1</v>
      </c>
      <c r="AD224" s="176">
        <v>1</v>
      </c>
      <c r="AO224" s="9"/>
      <c r="AP224" s="9"/>
      <c r="AQ224" s="9"/>
      <c r="AR224" s="9"/>
      <c r="AS224" s="10"/>
      <c r="AT224" s="10"/>
      <c r="AU224" s="10"/>
      <c r="AV224" s="10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</row>
    <row r="225" spans="1:88" ht="15.75">
      <c r="A225">
        <v>197</v>
      </c>
      <c r="C225" s="51">
        <v>32</v>
      </c>
      <c r="D225" s="146" t="s">
        <v>342</v>
      </c>
      <c r="E225"/>
      <c r="F225" s="61">
        <v>1</v>
      </c>
      <c r="G225" s="189">
        <v>3</v>
      </c>
      <c r="L225" s="176">
        <v>0.5</v>
      </c>
      <c r="R225" s="176">
        <v>0.5</v>
      </c>
      <c r="X225" s="176">
        <v>1</v>
      </c>
      <c r="AD225" s="178">
        <v>1</v>
      </c>
      <c r="AO225" s="9"/>
      <c r="AP225" s="9"/>
      <c r="AQ225" s="9"/>
      <c r="AR225" s="9"/>
      <c r="AS225" s="10"/>
      <c r="AT225" s="10"/>
      <c r="AU225" s="10"/>
      <c r="AV225" s="10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</row>
    <row r="226" spans="1:88" ht="15.75">
      <c r="A226">
        <v>198</v>
      </c>
      <c r="C226" s="51">
        <v>33</v>
      </c>
      <c r="D226" s="146" t="s">
        <v>343</v>
      </c>
      <c r="E226"/>
      <c r="F226" s="61">
        <v>1</v>
      </c>
      <c r="G226" s="189">
        <v>3</v>
      </c>
      <c r="L226" s="176">
        <v>0.5</v>
      </c>
      <c r="R226" s="176">
        <v>1</v>
      </c>
      <c r="X226" s="176">
        <v>1</v>
      </c>
      <c r="AD226" s="178">
        <v>1</v>
      </c>
      <c r="AO226" s="9"/>
      <c r="AP226" s="9"/>
      <c r="AQ226" s="9"/>
      <c r="AR226" s="9"/>
      <c r="AS226" s="10"/>
      <c r="AT226" s="10"/>
      <c r="AU226" s="10"/>
      <c r="AV226" s="10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</row>
    <row r="227" spans="1:88" ht="15.75">
      <c r="A227">
        <v>199</v>
      </c>
      <c r="C227" s="51">
        <v>34</v>
      </c>
      <c r="D227" s="146" t="s">
        <v>344</v>
      </c>
      <c r="E227">
        <v>1</v>
      </c>
      <c r="F227" s="61">
        <v>1</v>
      </c>
      <c r="G227" s="189">
        <v>3</v>
      </c>
      <c r="I227" s="178">
        <v>1</v>
      </c>
      <c r="L227" s="176">
        <v>0.5</v>
      </c>
      <c r="O227" s="178">
        <v>1</v>
      </c>
      <c r="R227" s="176">
        <v>1</v>
      </c>
      <c r="U227" s="178">
        <v>1</v>
      </c>
      <c r="X227" s="176">
        <v>0.5</v>
      </c>
      <c r="AA227" s="176">
        <v>1</v>
      </c>
      <c r="AD227" s="178">
        <v>1</v>
      </c>
      <c r="AG227" s="176">
        <v>1</v>
      </c>
      <c r="AO227" s="9"/>
      <c r="AP227" s="9"/>
      <c r="AQ227" s="9"/>
      <c r="AR227" s="9"/>
      <c r="AS227" s="10"/>
      <c r="AT227" s="10"/>
      <c r="AU227" s="10"/>
      <c r="AV227" s="10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</row>
    <row r="228" spans="1:88" ht="15.75">
      <c r="A228">
        <v>200</v>
      </c>
      <c r="C228" s="51">
        <v>35</v>
      </c>
      <c r="D228" s="146" t="s">
        <v>345</v>
      </c>
      <c r="E228"/>
      <c r="F228" s="61">
        <v>1</v>
      </c>
      <c r="G228" s="189">
        <v>3</v>
      </c>
      <c r="L228" s="176">
        <v>1</v>
      </c>
      <c r="R228" s="176">
        <v>0.5</v>
      </c>
      <c r="X228" s="176">
        <v>1</v>
      </c>
      <c r="AD228" s="176">
        <v>0.5</v>
      </c>
      <c r="AO228" s="9"/>
      <c r="AP228" s="9"/>
      <c r="AQ228" s="9"/>
      <c r="AR228" s="9"/>
      <c r="AS228" s="10"/>
      <c r="AT228" s="10"/>
      <c r="AU228" s="10"/>
      <c r="AV228" s="10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</row>
    <row r="229" spans="1:88" ht="15.75">
      <c r="A229">
        <v>201</v>
      </c>
      <c r="C229" s="51">
        <v>36</v>
      </c>
      <c r="D229" s="146" t="s">
        <v>534</v>
      </c>
      <c r="E229"/>
      <c r="F229" s="61">
        <v>1</v>
      </c>
      <c r="G229" s="189">
        <v>3</v>
      </c>
      <c r="L229" s="176">
        <v>1</v>
      </c>
      <c r="R229" s="176">
        <v>0.5</v>
      </c>
      <c r="X229" s="176">
        <v>1</v>
      </c>
      <c r="AD229" s="176">
        <v>1</v>
      </c>
      <c r="AO229" s="9"/>
      <c r="AP229" s="9"/>
      <c r="AQ229" s="9"/>
      <c r="AR229" s="9"/>
      <c r="AS229" s="10"/>
      <c r="AT229" s="10"/>
      <c r="AU229" s="10"/>
      <c r="AV229" s="10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</row>
    <row r="230" spans="1:88" ht="15.75">
      <c r="A230">
        <v>202</v>
      </c>
      <c r="C230" s="51">
        <v>37</v>
      </c>
      <c r="D230" s="146" t="s">
        <v>465</v>
      </c>
      <c r="E230"/>
      <c r="F230" s="61">
        <v>1</v>
      </c>
      <c r="G230" s="189">
        <v>3</v>
      </c>
      <c r="L230" s="176">
        <v>0.5</v>
      </c>
      <c r="R230" s="178">
        <v>1</v>
      </c>
      <c r="X230" s="176">
        <v>1</v>
      </c>
      <c r="AD230" s="176">
        <v>1</v>
      </c>
      <c r="AO230" s="9"/>
      <c r="AP230" s="9"/>
      <c r="AQ230" s="9"/>
      <c r="AR230" s="9"/>
      <c r="AS230" s="10"/>
      <c r="AT230" s="10"/>
      <c r="AU230" s="10"/>
      <c r="AV230" s="10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</row>
    <row r="231" spans="1:88" ht="15.75">
      <c r="A231">
        <v>203</v>
      </c>
      <c r="C231" s="51">
        <v>38</v>
      </c>
      <c r="D231" s="171" t="s">
        <v>466</v>
      </c>
      <c r="E231"/>
      <c r="F231" s="61">
        <v>1</v>
      </c>
      <c r="G231" s="189">
        <v>3</v>
      </c>
      <c r="L231" s="176">
        <v>1</v>
      </c>
      <c r="R231" s="176">
        <v>1</v>
      </c>
      <c r="X231" s="176">
        <v>1</v>
      </c>
      <c r="AD231" s="176">
        <v>1</v>
      </c>
      <c r="AO231" s="9"/>
      <c r="AP231" s="9"/>
      <c r="AQ231" s="9"/>
      <c r="AR231" s="9"/>
      <c r="AS231" s="10"/>
      <c r="AT231" s="10"/>
      <c r="AU231" s="10"/>
      <c r="AV231" s="10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</row>
    <row r="232" spans="3:88" ht="15.75">
      <c r="C232" s="51"/>
      <c r="D232" s="171" t="s">
        <v>592</v>
      </c>
      <c r="E232"/>
      <c r="F232" s="61">
        <v>1</v>
      </c>
      <c r="G232" s="189">
        <v>3</v>
      </c>
      <c r="X232" s="176">
        <v>0.5</v>
      </c>
      <c r="AD232" s="176">
        <v>1</v>
      </c>
      <c r="AO232" s="9"/>
      <c r="AP232" s="9"/>
      <c r="AQ232" s="9"/>
      <c r="AR232" s="9"/>
      <c r="AS232" s="10"/>
      <c r="AT232" s="10"/>
      <c r="AU232" s="10"/>
      <c r="AV232" s="10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</row>
    <row r="233" spans="3:88" ht="15.75">
      <c r="C233" s="51"/>
      <c r="D233" s="171" t="s">
        <v>593</v>
      </c>
      <c r="E233"/>
      <c r="F233" s="61">
        <v>1</v>
      </c>
      <c r="G233" s="189">
        <v>3</v>
      </c>
      <c r="X233" s="176">
        <v>0.5</v>
      </c>
      <c r="AD233" s="176">
        <v>0.5</v>
      </c>
      <c r="AO233" s="9"/>
      <c r="AP233" s="9"/>
      <c r="AQ233" s="9"/>
      <c r="AR233" s="9"/>
      <c r="AS233" s="10"/>
      <c r="AT233" s="10"/>
      <c r="AU233" s="10"/>
      <c r="AV233" s="10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</row>
    <row r="234" spans="3:88" ht="15.75">
      <c r="C234" s="51"/>
      <c r="D234" s="171" t="s">
        <v>594</v>
      </c>
      <c r="E234"/>
      <c r="F234" s="61">
        <v>1</v>
      </c>
      <c r="G234" s="189">
        <v>3</v>
      </c>
      <c r="X234" s="176">
        <v>1</v>
      </c>
      <c r="AD234" s="176">
        <v>1</v>
      </c>
      <c r="AO234" s="9"/>
      <c r="AP234" s="9"/>
      <c r="AQ234" s="9"/>
      <c r="AR234" s="9"/>
      <c r="AS234" s="10"/>
      <c r="AT234" s="10"/>
      <c r="AU234" s="10"/>
      <c r="AV234" s="10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</row>
    <row r="235" spans="3:88" ht="15.75">
      <c r="C235" s="51"/>
      <c r="D235" s="171" t="s">
        <v>595</v>
      </c>
      <c r="E235"/>
      <c r="F235" s="61">
        <v>1</v>
      </c>
      <c r="G235" s="189">
        <v>3</v>
      </c>
      <c r="X235" s="176">
        <v>0.5</v>
      </c>
      <c r="AD235" s="176">
        <v>1</v>
      </c>
      <c r="AO235" s="9"/>
      <c r="AP235" s="9"/>
      <c r="AQ235" s="9"/>
      <c r="AR235" s="9"/>
      <c r="AS235" s="10"/>
      <c r="AT235" s="10"/>
      <c r="AU235" s="10"/>
      <c r="AV235" s="10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</row>
    <row r="236" spans="3:88" ht="15.75">
      <c r="C236" s="51"/>
      <c r="D236" s="171" t="s">
        <v>596</v>
      </c>
      <c r="E236"/>
      <c r="F236" s="61">
        <v>1</v>
      </c>
      <c r="G236" s="189">
        <v>3</v>
      </c>
      <c r="X236" s="176">
        <v>1</v>
      </c>
      <c r="AD236" s="178">
        <v>1</v>
      </c>
      <c r="AO236" s="9"/>
      <c r="AP236" s="9"/>
      <c r="AQ236" s="9"/>
      <c r="AR236" s="9"/>
      <c r="AS236" s="10"/>
      <c r="AT236" s="10"/>
      <c r="AU236" s="10"/>
      <c r="AV236" s="10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</row>
    <row r="237" spans="3:88" ht="15.75">
      <c r="C237" s="51"/>
      <c r="D237" s="171" t="s">
        <v>597</v>
      </c>
      <c r="E237"/>
      <c r="F237" s="61">
        <v>1</v>
      </c>
      <c r="G237" s="189">
        <v>3</v>
      </c>
      <c r="X237" s="176">
        <v>0.5</v>
      </c>
      <c r="AD237" s="176">
        <v>1</v>
      </c>
      <c r="AO237" s="9"/>
      <c r="AP237" s="9"/>
      <c r="AQ237" s="9"/>
      <c r="AR237" s="9"/>
      <c r="AS237" s="10"/>
      <c r="AT237" s="10"/>
      <c r="AU237" s="10"/>
      <c r="AV237" s="10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</row>
    <row r="238" spans="3:88" ht="15.75">
      <c r="C238" s="51"/>
      <c r="D238" s="171" t="s">
        <v>598</v>
      </c>
      <c r="E238"/>
      <c r="F238" s="61">
        <v>1</v>
      </c>
      <c r="G238" s="189">
        <v>3</v>
      </c>
      <c r="X238" s="176">
        <v>1</v>
      </c>
      <c r="AD238" s="176">
        <v>1</v>
      </c>
      <c r="AO238" s="9"/>
      <c r="AP238" s="9"/>
      <c r="AQ238" s="9"/>
      <c r="AR238" s="9"/>
      <c r="AS238" s="10"/>
      <c r="AT238" s="10"/>
      <c r="AU238" s="10"/>
      <c r="AV238" s="10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</row>
    <row r="239" spans="3:88" ht="15.75">
      <c r="C239" s="51"/>
      <c r="D239" s="171" t="s">
        <v>599</v>
      </c>
      <c r="E239"/>
      <c r="F239" s="61">
        <v>1</v>
      </c>
      <c r="G239" s="189">
        <v>3</v>
      </c>
      <c r="X239" s="176">
        <v>1</v>
      </c>
      <c r="AD239" s="176">
        <v>0.5</v>
      </c>
      <c r="AO239" s="9"/>
      <c r="AP239" s="9"/>
      <c r="AQ239" s="9"/>
      <c r="AR239" s="9"/>
      <c r="AS239" s="10"/>
      <c r="AT239" s="10"/>
      <c r="AU239" s="10"/>
      <c r="AV239" s="10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</row>
    <row r="240" spans="3:88" ht="15.75">
      <c r="C240" s="51"/>
      <c r="D240" s="171" t="s">
        <v>600</v>
      </c>
      <c r="E240"/>
      <c r="F240" s="61">
        <v>1</v>
      </c>
      <c r="G240" s="189">
        <v>3</v>
      </c>
      <c r="X240" s="176">
        <v>1</v>
      </c>
      <c r="AD240" s="176">
        <v>1</v>
      </c>
      <c r="AO240" s="9"/>
      <c r="AP240" s="9"/>
      <c r="AQ240" s="9"/>
      <c r="AR240" s="9"/>
      <c r="AS240" s="10"/>
      <c r="AT240" s="10"/>
      <c r="AU240" s="10"/>
      <c r="AV240" s="10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</row>
    <row r="241" spans="3:88" ht="15.75">
      <c r="C241" s="51"/>
      <c r="D241" s="171" t="s">
        <v>601</v>
      </c>
      <c r="E241"/>
      <c r="F241" s="61">
        <v>1</v>
      </c>
      <c r="G241" s="189">
        <v>3</v>
      </c>
      <c r="X241" s="176">
        <v>1</v>
      </c>
      <c r="AD241" s="176">
        <v>1</v>
      </c>
      <c r="AO241" s="9"/>
      <c r="AP241" s="9"/>
      <c r="AQ241" s="9"/>
      <c r="AR241" s="9"/>
      <c r="AS241" s="10"/>
      <c r="AT241" s="10"/>
      <c r="AU241" s="10"/>
      <c r="AV241" s="10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</row>
    <row r="242" spans="3:88" ht="15.75">
      <c r="C242" s="51"/>
      <c r="D242" s="171" t="s">
        <v>602</v>
      </c>
      <c r="E242"/>
      <c r="F242" s="61">
        <v>1</v>
      </c>
      <c r="G242" s="189">
        <v>3</v>
      </c>
      <c r="X242" s="176">
        <v>1</v>
      </c>
      <c r="AD242" s="178">
        <v>0.5</v>
      </c>
      <c r="AO242" s="9"/>
      <c r="AP242" s="9"/>
      <c r="AQ242" s="9"/>
      <c r="AR242" s="9"/>
      <c r="AS242" s="10"/>
      <c r="AT242" s="10"/>
      <c r="AU242" s="10"/>
      <c r="AV242" s="10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</row>
    <row r="243" spans="1:88" ht="15.75">
      <c r="A243">
        <v>206</v>
      </c>
      <c r="C243" s="51">
        <v>41</v>
      </c>
      <c r="D243" s="54" t="s">
        <v>38</v>
      </c>
      <c r="E243"/>
      <c r="F243" s="61">
        <v>1</v>
      </c>
      <c r="G243" s="189" t="s">
        <v>579</v>
      </c>
      <c r="H243" s="10"/>
      <c r="I243" s="10"/>
      <c r="J243" s="10"/>
      <c r="K243" s="10"/>
      <c r="L243" s="10"/>
      <c r="M243" s="176">
        <v>0.5</v>
      </c>
      <c r="N243" s="10"/>
      <c r="O243" s="10"/>
      <c r="P243" s="10"/>
      <c r="Q243" s="10"/>
      <c r="R243" s="10"/>
      <c r="S243" s="176">
        <v>0</v>
      </c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9"/>
      <c r="AP243" s="9"/>
      <c r="AQ243" s="9"/>
      <c r="AR243" s="9"/>
      <c r="AS243" s="10"/>
      <c r="AT243" s="10"/>
      <c r="AU243" s="10"/>
      <c r="AV243" s="10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</row>
    <row r="244" spans="1:88" ht="15.75">
      <c r="A244">
        <v>207</v>
      </c>
      <c r="C244" s="83"/>
      <c r="D244" s="38"/>
      <c r="E244" s="68"/>
      <c r="F244" s="61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9"/>
      <c r="AP244" s="9"/>
      <c r="AQ244" s="9"/>
      <c r="AR244" s="9"/>
      <c r="AS244" s="10"/>
      <c r="AT244" s="10"/>
      <c r="AU244" s="10"/>
      <c r="AV244" s="10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</row>
    <row r="245" spans="1:90" ht="15.75">
      <c r="A245">
        <v>208</v>
      </c>
      <c r="C245" s="16"/>
      <c r="D245" s="10"/>
      <c r="E245" s="37" t="s">
        <v>1</v>
      </c>
      <c r="F245" s="37" t="s">
        <v>1</v>
      </c>
      <c r="G245" s="193" t="s">
        <v>1</v>
      </c>
      <c r="H245" s="37" t="s">
        <v>1</v>
      </c>
      <c r="I245" s="37" t="s">
        <v>1</v>
      </c>
      <c r="J245" s="37" t="s">
        <v>1</v>
      </c>
      <c r="K245" s="37" t="s">
        <v>1</v>
      </c>
      <c r="L245" s="37" t="s">
        <v>1</v>
      </c>
      <c r="M245" s="37" t="s">
        <v>1</v>
      </c>
      <c r="N245" s="37" t="s">
        <v>1</v>
      </c>
      <c r="O245" s="37" t="s">
        <v>1</v>
      </c>
      <c r="P245" s="37" t="s">
        <v>1</v>
      </c>
      <c r="Q245" s="37" t="s">
        <v>1</v>
      </c>
      <c r="R245" s="37" t="s">
        <v>1</v>
      </c>
      <c r="S245" s="37" t="s">
        <v>1</v>
      </c>
      <c r="T245" s="37" t="s">
        <v>1</v>
      </c>
      <c r="U245" s="37" t="s">
        <v>1</v>
      </c>
      <c r="V245" s="37" t="s">
        <v>1</v>
      </c>
      <c r="W245" s="37" t="s">
        <v>1</v>
      </c>
      <c r="X245" s="37" t="s">
        <v>1</v>
      </c>
      <c r="Y245" s="37" t="s">
        <v>1</v>
      </c>
      <c r="Z245" s="37" t="s">
        <v>1</v>
      </c>
      <c r="AA245" s="37" t="s">
        <v>1</v>
      </c>
      <c r="AB245" s="37" t="s">
        <v>1</v>
      </c>
      <c r="AC245" s="37" t="s">
        <v>1</v>
      </c>
      <c r="AD245" s="37" t="s">
        <v>1</v>
      </c>
      <c r="AE245" s="37" t="s">
        <v>1</v>
      </c>
      <c r="AF245" s="37" t="s">
        <v>1</v>
      </c>
      <c r="AG245" s="37" t="s">
        <v>1</v>
      </c>
      <c r="AH245" s="37" t="s">
        <v>1</v>
      </c>
      <c r="AI245" s="37" t="s">
        <v>1</v>
      </c>
      <c r="AJ245" s="37" t="s">
        <v>1</v>
      </c>
      <c r="AK245" s="37" t="s">
        <v>1</v>
      </c>
      <c r="AL245" s="37" t="s">
        <v>1</v>
      </c>
      <c r="AM245" s="37" t="s">
        <v>1</v>
      </c>
      <c r="AN245" s="37" t="s">
        <v>1</v>
      </c>
      <c r="AO245" s="9"/>
      <c r="AP245" s="9"/>
      <c r="AQ245" s="9"/>
      <c r="AR245" s="9"/>
      <c r="AS245" s="9"/>
      <c r="AT245" s="9"/>
      <c r="AU245" s="10"/>
      <c r="AV245" s="10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</row>
    <row r="246" spans="1:90" ht="18">
      <c r="A246">
        <v>209</v>
      </c>
      <c r="B246" s="53">
        <v>12</v>
      </c>
      <c r="C246" s="16"/>
      <c r="D246" s="162" t="s">
        <v>15</v>
      </c>
      <c r="E246" s="64"/>
      <c r="F246" s="64"/>
      <c r="G246" s="182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9"/>
      <c r="AP246" s="9"/>
      <c r="AQ246" s="9"/>
      <c r="AR246" s="9"/>
      <c r="AS246" s="9"/>
      <c r="AT246" s="9"/>
      <c r="AU246" s="10"/>
      <c r="AV246" s="10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</row>
    <row r="247" spans="1:90" ht="18">
      <c r="A247">
        <v>210</v>
      </c>
      <c r="C247" s="16"/>
      <c r="D247" s="161">
        <f>'RESUM MENSUAL PAPER'!F14</f>
        <v>34752</v>
      </c>
      <c r="E247" s="64"/>
      <c r="F247" s="64"/>
      <c r="G247" s="182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9"/>
      <c r="AP247" s="9"/>
      <c r="AQ247" s="9"/>
      <c r="AR247" s="9"/>
      <c r="AS247" s="9"/>
      <c r="AT247" s="9"/>
      <c r="AU247" s="10"/>
      <c r="AV247" s="10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</row>
    <row r="248" spans="1:90" ht="15.75">
      <c r="A248">
        <v>211</v>
      </c>
      <c r="C248" s="16"/>
      <c r="D248" s="7" t="s">
        <v>8</v>
      </c>
      <c r="E248" s="63"/>
      <c r="F248" s="61" t="s">
        <v>1</v>
      </c>
      <c r="G248" s="189"/>
      <c r="H248" s="10">
        <f aca="true" t="shared" si="12" ref="H248:AE248">H7</f>
        <v>1</v>
      </c>
      <c r="I248" s="10">
        <f t="shared" si="12"/>
        <v>2</v>
      </c>
      <c r="J248" s="10">
        <f t="shared" si="12"/>
        <v>3</v>
      </c>
      <c r="K248" s="10">
        <f t="shared" si="12"/>
        <v>5</v>
      </c>
      <c r="L248" s="10">
        <f t="shared" si="12"/>
        <v>6</v>
      </c>
      <c r="M248" s="10">
        <f t="shared" si="12"/>
        <v>7</v>
      </c>
      <c r="N248" s="10">
        <f t="shared" si="12"/>
        <v>8</v>
      </c>
      <c r="O248" s="10">
        <f t="shared" si="12"/>
        <v>9</v>
      </c>
      <c r="P248" s="10">
        <f t="shared" si="12"/>
        <v>10</v>
      </c>
      <c r="Q248" s="10">
        <f t="shared" si="12"/>
        <v>12</v>
      </c>
      <c r="R248" s="10">
        <f t="shared" si="12"/>
        <v>13</v>
      </c>
      <c r="S248" s="10">
        <f t="shared" si="12"/>
        <v>14</v>
      </c>
      <c r="T248" s="10">
        <f t="shared" si="12"/>
        <v>15</v>
      </c>
      <c r="U248" s="10">
        <f t="shared" si="12"/>
        <v>16</v>
      </c>
      <c r="V248" s="10">
        <f t="shared" si="12"/>
        <v>17</v>
      </c>
      <c r="W248" s="10">
        <f t="shared" si="12"/>
        <v>19</v>
      </c>
      <c r="X248" s="10">
        <f t="shared" si="12"/>
        <v>20</v>
      </c>
      <c r="Y248" s="10">
        <f t="shared" si="12"/>
        <v>21</v>
      </c>
      <c r="Z248" s="10">
        <f t="shared" si="12"/>
        <v>22</v>
      </c>
      <c r="AA248" s="10">
        <f t="shared" si="12"/>
        <v>23</v>
      </c>
      <c r="AB248" s="10">
        <f t="shared" si="12"/>
        <v>24</v>
      </c>
      <c r="AC248" s="10">
        <f t="shared" si="12"/>
        <v>26</v>
      </c>
      <c r="AD248" s="10">
        <f t="shared" si="12"/>
        <v>27</v>
      </c>
      <c r="AE248" s="10">
        <f t="shared" si="12"/>
        <v>28</v>
      </c>
      <c r="AF248" s="10">
        <f aca="true" t="shared" si="13" ref="AF248:AK248">AF7</f>
        <v>29</v>
      </c>
      <c r="AG248" s="10">
        <f t="shared" si="13"/>
        <v>30</v>
      </c>
      <c r="AH248" s="10">
        <f t="shared" si="13"/>
        <v>0</v>
      </c>
      <c r="AI248" s="10">
        <f t="shared" si="13"/>
        <v>0</v>
      </c>
      <c r="AJ248" s="10">
        <f t="shared" si="13"/>
        <v>0</v>
      </c>
      <c r="AK248" s="10">
        <f t="shared" si="13"/>
        <v>0</v>
      </c>
      <c r="AL248" s="10">
        <f>AL7</f>
        <v>0</v>
      </c>
      <c r="AM248" s="10">
        <f>AM7</f>
        <v>0</v>
      </c>
      <c r="AN248" s="10">
        <f>AN7</f>
        <v>0</v>
      </c>
      <c r="AO248" s="9"/>
      <c r="AP248" s="9"/>
      <c r="AQ248" s="9"/>
      <c r="AR248" s="9"/>
      <c r="AS248" s="10"/>
      <c r="AT248" s="10"/>
      <c r="AU248" s="157"/>
      <c r="AV248" s="10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</row>
    <row r="249" spans="1:59" ht="15.75">
      <c r="A249">
        <v>212</v>
      </c>
      <c r="C249" s="51">
        <v>1</v>
      </c>
      <c r="D249" s="54" t="s">
        <v>149</v>
      </c>
      <c r="E249">
        <v>1</v>
      </c>
      <c r="F249" s="61">
        <v>1</v>
      </c>
      <c r="G249" s="189">
        <v>5</v>
      </c>
      <c r="H249" s="9"/>
      <c r="I249" s="176">
        <v>1</v>
      </c>
      <c r="J249" s="9"/>
      <c r="K249" s="9"/>
      <c r="L249" s="178">
        <v>1</v>
      </c>
      <c r="M249" s="9"/>
      <c r="N249" s="9"/>
      <c r="O249" s="178">
        <v>1</v>
      </c>
      <c r="P249" s="9"/>
      <c r="Q249" s="9"/>
      <c r="R249" s="178">
        <v>1</v>
      </c>
      <c r="S249" s="9"/>
      <c r="T249" s="9"/>
      <c r="U249" s="176">
        <v>1</v>
      </c>
      <c r="V249" s="9"/>
      <c r="W249" s="9"/>
      <c r="X249" s="176">
        <v>1</v>
      </c>
      <c r="Y249" s="9"/>
      <c r="Z249" s="9"/>
      <c r="AA249" s="176">
        <v>1</v>
      </c>
      <c r="AB249" s="9"/>
      <c r="AC249" s="9"/>
      <c r="AD249" s="176">
        <v>1</v>
      </c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6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5.75">
      <c r="A250">
        <v>213</v>
      </c>
      <c r="C250" s="51">
        <v>2</v>
      </c>
      <c r="D250" s="54" t="s">
        <v>16</v>
      </c>
      <c r="E250">
        <v>1</v>
      </c>
      <c r="F250" s="61">
        <v>1</v>
      </c>
      <c r="G250" s="189">
        <v>3</v>
      </c>
      <c r="H250" s="9"/>
      <c r="I250" s="176">
        <v>1</v>
      </c>
      <c r="J250" s="9"/>
      <c r="K250" s="9"/>
      <c r="L250" s="178">
        <v>1</v>
      </c>
      <c r="M250" s="9"/>
      <c r="N250" s="9"/>
      <c r="O250" s="178">
        <v>1</v>
      </c>
      <c r="P250" s="9"/>
      <c r="Q250" s="9"/>
      <c r="R250" s="178">
        <v>1</v>
      </c>
      <c r="S250" s="9"/>
      <c r="T250" s="9"/>
      <c r="U250" s="178">
        <v>1</v>
      </c>
      <c r="V250" s="9"/>
      <c r="W250" s="9"/>
      <c r="X250" s="176">
        <v>1</v>
      </c>
      <c r="Y250" s="9"/>
      <c r="Z250" s="9"/>
      <c r="AA250" s="176">
        <v>0.5</v>
      </c>
      <c r="AB250" s="9"/>
      <c r="AC250" s="9"/>
      <c r="AD250" s="176">
        <v>1</v>
      </c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6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15.75">
      <c r="A251">
        <v>214</v>
      </c>
      <c r="C251" s="51">
        <v>3</v>
      </c>
      <c r="D251" s="54" t="s">
        <v>201</v>
      </c>
      <c r="E251"/>
      <c r="F251" s="61">
        <v>1</v>
      </c>
      <c r="G251" s="189">
        <v>3</v>
      </c>
      <c r="H251" s="9"/>
      <c r="I251" s="9"/>
      <c r="J251" s="9"/>
      <c r="K251" s="9"/>
      <c r="L251" s="176">
        <v>0.5</v>
      </c>
      <c r="M251" s="9"/>
      <c r="N251" s="9"/>
      <c r="O251" s="9"/>
      <c r="P251" s="9"/>
      <c r="Q251" s="9"/>
      <c r="R251" s="176">
        <v>1</v>
      </c>
      <c r="S251" s="9"/>
      <c r="T251" s="9"/>
      <c r="U251" s="9"/>
      <c r="V251" s="9"/>
      <c r="W251" s="9"/>
      <c r="X251" s="176">
        <v>1</v>
      </c>
      <c r="Y251" s="9"/>
      <c r="Z251" s="9"/>
      <c r="AA251" s="9"/>
      <c r="AB251" s="9"/>
      <c r="AC251" s="9"/>
      <c r="AD251" s="176">
        <v>1</v>
      </c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6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5.75">
      <c r="A252">
        <v>215</v>
      </c>
      <c r="C252" s="51">
        <v>4</v>
      </c>
      <c r="D252" s="54" t="s">
        <v>239</v>
      </c>
      <c r="E252">
        <v>1</v>
      </c>
      <c r="F252" s="61">
        <v>1</v>
      </c>
      <c r="G252" s="189">
        <v>3</v>
      </c>
      <c r="H252" s="9"/>
      <c r="I252" s="176">
        <v>0.5</v>
      </c>
      <c r="J252" s="9"/>
      <c r="K252" s="9"/>
      <c r="L252" s="178">
        <v>1</v>
      </c>
      <c r="M252" s="9"/>
      <c r="N252" s="9"/>
      <c r="O252" s="178">
        <v>1</v>
      </c>
      <c r="P252" s="9"/>
      <c r="Q252" s="9"/>
      <c r="R252" s="178">
        <v>1</v>
      </c>
      <c r="S252" s="9"/>
      <c r="T252" s="9"/>
      <c r="U252" s="178">
        <v>1</v>
      </c>
      <c r="V252" s="9"/>
      <c r="W252" s="9"/>
      <c r="X252" s="176">
        <v>1</v>
      </c>
      <c r="Y252" s="9"/>
      <c r="Z252" s="9"/>
      <c r="AA252" s="176">
        <v>1</v>
      </c>
      <c r="AB252" s="9"/>
      <c r="AC252" s="9"/>
      <c r="AD252" s="176">
        <v>1</v>
      </c>
      <c r="AE252" s="9"/>
      <c r="AF252" s="9"/>
      <c r="AG252" s="176">
        <v>0.5</v>
      </c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10"/>
      <c r="AV252" s="10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ht="15.75">
      <c r="A253">
        <v>216</v>
      </c>
      <c r="C253" s="51">
        <v>5</v>
      </c>
      <c r="D253" s="54" t="s">
        <v>239</v>
      </c>
      <c r="E253">
        <v>1</v>
      </c>
      <c r="F253" s="61">
        <v>1</v>
      </c>
      <c r="G253" s="189">
        <v>5</v>
      </c>
      <c r="H253" s="9"/>
      <c r="I253" s="176">
        <v>1</v>
      </c>
      <c r="J253" s="9"/>
      <c r="K253" s="9"/>
      <c r="L253" s="178">
        <v>1</v>
      </c>
      <c r="M253" s="9"/>
      <c r="N253" s="9"/>
      <c r="O253" s="178">
        <v>1</v>
      </c>
      <c r="P253" s="9"/>
      <c r="Q253" s="9"/>
      <c r="R253" s="178">
        <v>1</v>
      </c>
      <c r="S253" s="9"/>
      <c r="T253" s="9"/>
      <c r="U253" s="178">
        <v>1</v>
      </c>
      <c r="V253" s="9"/>
      <c r="W253" s="9"/>
      <c r="X253" s="176">
        <v>1</v>
      </c>
      <c r="Y253" s="9"/>
      <c r="Z253" s="9"/>
      <c r="AA253" s="176">
        <v>1</v>
      </c>
      <c r="AB253" s="9"/>
      <c r="AC253" s="9"/>
      <c r="AD253" s="176">
        <v>1</v>
      </c>
      <c r="AE253" s="9"/>
      <c r="AF253" s="9"/>
      <c r="AG253" s="176">
        <v>0.5</v>
      </c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10"/>
      <c r="AV253" s="10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5.75">
      <c r="A254">
        <v>217</v>
      </c>
      <c r="C254" s="51">
        <v>6</v>
      </c>
      <c r="D254" s="54" t="s">
        <v>202</v>
      </c>
      <c r="E254"/>
      <c r="F254" s="20">
        <v>1</v>
      </c>
      <c r="G254" s="189">
        <v>3</v>
      </c>
      <c r="H254" s="6"/>
      <c r="I254" s="6"/>
      <c r="J254" s="6"/>
      <c r="K254" s="6"/>
      <c r="L254" s="178">
        <v>1</v>
      </c>
      <c r="M254" s="6"/>
      <c r="N254" s="6"/>
      <c r="O254" s="178">
        <v>1</v>
      </c>
      <c r="P254" s="6"/>
      <c r="Q254" s="6"/>
      <c r="R254" s="178">
        <v>1</v>
      </c>
      <c r="S254" s="6"/>
      <c r="T254" s="6"/>
      <c r="U254" s="178">
        <v>0.5</v>
      </c>
      <c r="V254" s="6"/>
      <c r="W254" s="6"/>
      <c r="X254" s="176">
        <v>1</v>
      </c>
      <c r="Y254" s="6"/>
      <c r="Z254" s="6"/>
      <c r="AA254" s="6"/>
      <c r="AB254" s="6"/>
      <c r="AC254" s="6"/>
      <c r="AD254" s="176">
        <v>1</v>
      </c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9"/>
      <c r="AP254" s="9"/>
      <c r="AQ254" s="9"/>
      <c r="AR254" s="9"/>
      <c r="AS254" s="9"/>
      <c r="AT254" s="9"/>
      <c r="AU254" s="10"/>
      <c r="AV254" s="10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ht="15.75">
      <c r="A255">
        <v>218</v>
      </c>
      <c r="C255" s="51">
        <v>7</v>
      </c>
      <c r="D255" s="54" t="s">
        <v>203</v>
      </c>
      <c r="E255"/>
      <c r="F255" s="61">
        <v>1</v>
      </c>
      <c r="G255" s="189">
        <v>3</v>
      </c>
      <c r="H255" s="9"/>
      <c r="I255" s="9"/>
      <c r="J255" s="9"/>
      <c r="K255" s="9"/>
      <c r="L255" s="176">
        <v>1</v>
      </c>
      <c r="M255" s="9"/>
      <c r="N255" s="9"/>
      <c r="O255" s="9"/>
      <c r="P255" s="9"/>
      <c r="Q255" s="9"/>
      <c r="R255" s="176">
        <v>0.5</v>
      </c>
      <c r="S255" s="9"/>
      <c r="T255" s="9"/>
      <c r="U255" s="9"/>
      <c r="V255" s="9"/>
      <c r="W255" s="9"/>
      <c r="X255" s="176">
        <v>1</v>
      </c>
      <c r="Y255" s="9"/>
      <c r="Z255" s="9"/>
      <c r="AA255" s="9"/>
      <c r="AB255" s="9"/>
      <c r="AC255" s="9"/>
      <c r="AD255" s="176">
        <v>1</v>
      </c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16"/>
      <c r="AU255" s="10"/>
      <c r="AV255" s="10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t="15.75">
      <c r="A256">
        <v>219</v>
      </c>
      <c r="C256" s="51">
        <v>8</v>
      </c>
      <c r="D256" s="54" t="s">
        <v>41</v>
      </c>
      <c r="E256">
        <v>1</v>
      </c>
      <c r="F256" s="61">
        <v>1</v>
      </c>
      <c r="G256" s="189" t="s">
        <v>579</v>
      </c>
      <c r="H256" s="16"/>
      <c r="I256" s="176">
        <v>1</v>
      </c>
      <c r="J256" s="16"/>
      <c r="K256" s="16"/>
      <c r="L256" s="176">
        <v>0.5</v>
      </c>
      <c r="M256" s="16"/>
      <c r="N256" s="16"/>
      <c r="O256" s="178">
        <v>1</v>
      </c>
      <c r="P256" s="16"/>
      <c r="Q256" s="16"/>
      <c r="R256" s="176">
        <v>1</v>
      </c>
      <c r="S256" s="16"/>
      <c r="T256" s="16"/>
      <c r="U256" s="178">
        <v>1</v>
      </c>
      <c r="V256" s="16"/>
      <c r="W256" s="16"/>
      <c r="X256" s="176">
        <v>1</v>
      </c>
      <c r="Y256" s="16"/>
      <c r="Z256" s="16"/>
      <c r="AA256" s="176">
        <v>0.5</v>
      </c>
      <c r="AB256" s="16"/>
      <c r="AC256" s="16"/>
      <c r="AD256" s="176">
        <v>1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9"/>
      <c r="AP256" s="9"/>
      <c r="AQ256" s="9"/>
      <c r="AR256" s="9"/>
      <c r="AS256" s="16"/>
      <c r="AT256" s="16"/>
      <c r="AU256" s="10"/>
      <c r="AV256" s="10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ht="15.75">
      <c r="A257">
        <v>220</v>
      </c>
      <c r="C257" s="51">
        <v>9</v>
      </c>
      <c r="D257" s="54" t="s">
        <v>240</v>
      </c>
      <c r="E257">
        <v>1</v>
      </c>
      <c r="F257" s="61">
        <v>1</v>
      </c>
      <c r="G257" s="189">
        <v>3</v>
      </c>
      <c r="H257" s="9"/>
      <c r="I257" s="176">
        <v>1</v>
      </c>
      <c r="J257" s="9"/>
      <c r="K257" s="9"/>
      <c r="L257" s="178">
        <v>1</v>
      </c>
      <c r="M257" s="9"/>
      <c r="N257" s="9"/>
      <c r="O257" s="178">
        <v>1</v>
      </c>
      <c r="P257" s="9"/>
      <c r="Q257" s="9"/>
      <c r="R257" s="178">
        <v>1</v>
      </c>
      <c r="S257" s="9"/>
      <c r="T257" s="9"/>
      <c r="U257" s="178">
        <v>0.5</v>
      </c>
      <c r="V257" s="9"/>
      <c r="W257" s="9"/>
      <c r="X257" s="176">
        <v>1</v>
      </c>
      <c r="Y257" s="9"/>
      <c r="Z257" s="9"/>
      <c r="AA257" s="176">
        <v>1</v>
      </c>
      <c r="AB257" s="9"/>
      <c r="AC257" s="9"/>
      <c r="AD257" s="176">
        <v>1</v>
      </c>
      <c r="AE257" s="9"/>
      <c r="AF257" s="9"/>
      <c r="AG257" s="176">
        <v>1</v>
      </c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10"/>
      <c r="AV257" s="10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5.75">
      <c r="A258">
        <v>221</v>
      </c>
      <c r="C258" s="51">
        <v>10</v>
      </c>
      <c r="D258" s="54" t="s">
        <v>240</v>
      </c>
      <c r="E258">
        <v>1</v>
      </c>
      <c r="F258" s="61">
        <v>1</v>
      </c>
      <c r="G258" s="189">
        <v>3</v>
      </c>
      <c r="H258" s="9"/>
      <c r="I258" s="176">
        <v>1</v>
      </c>
      <c r="J258" s="9"/>
      <c r="K258" s="9"/>
      <c r="L258" s="178">
        <v>1</v>
      </c>
      <c r="M258" s="9"/>
      <c r="N258" s="9"/>
      <c r="O258" s="178">
        <v>1</v>
      </c>
      <c r="P258" s="9"/>
      <c r="Q258" s="9"/>
      <c r="R258" s="176">
        <v>0.5</v>
      </c>
      <c r="S258" s="9"/>
      <c r="T258" s="9"/>
      <c r="U258" s="176">
        <v>0.5</v>
      </c>
      <c r="V258" s="9"/>
      <c r="W258" s="9"/>
      <c r="X258" s="176">
        <v>1</v>
      </c>
      <c r="Y258" s="9"/>
      <c r="Z258" s="9"/>
      <c r="AA258" s="176">
        <v>0.5</v>
      </c>
      <c r="AB258" s="9"/>
      <c r="AC258" s="9"/>
      <c r="AD258" s="176">
        <v>0.5</v>
      </c>
      <c r="AE258" s="9"/>
      <c r="AF258" s="9"/>
      <c r="AG258" s="176">
        <v>0.5</v>
      </c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10"/>
      <c r="AV258" s="10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ht="15.75">
      <c r="A259">
        <v>222</v>
      </c>
      <c r="C259" s="51">
        <v>11</v>
      </c>
      <c r="D259" s="54" t="s">
        <v>205</v>
      </c>
      <c r="E259"/>
      <c r="F259" s="61">
        <v>1</v>
      </c>
      <c r="G259" s="189">
        <v>5</v>
      </c>
      <c r="H259" s="9"/>
      <c r="I259" s="9"/>
      <c r="J259" s="9"/>
      <c r="K259" s="9"/>
      <c r="L259" s="178">
        <v>1</v>
      </c>
      <c r="M259" s="9"/>
      <c r="N259" s="9"/>
      <c r="O259" s="9"/>
      <c r="P259" s="9"/>
      <c r="Q259" s="9"/>
      <c r="R259" s="178">
        <v>1</v>
      </c>
      <c r="S259" s="9"/>
      <c r="T259" s="9"/>
      <c r="U259" s="9"/>
      <c r="V259" s="9"/>
      <c r="W259" s="9"/>
      <c r="X259" s="176">
        <v>1</v>
      </c>
      <c r="Y259" s="9"/>
      <c r="Z259" s="9"/>
      <c r="AA259" s="9"/>
      <c r="AB259" s="9"/>
      <c r="AC259" s="9"/>
      <c r="AD259" s="176">
        <v>1</v>
      </c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10"/>
      <c r="AV259" s="10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5.75">
      <c r="A260">
        <v>223</v>
      </c>
      <c r="C260" s="51">
        <v>12</v>
      </c>
      <c r="D260" s="54" t="s">
        <v>204</v>
      </c>
      <c r="E260"/>
      <c r="F260" s="61">
        <v>1</v>
      </c>
      <c r="G260" s="189">
        <v>3</v>
      </c>
      <c r="H260" s="9"/>
      <c r="I260" s="9"/>
      <c r="J260" s="9"/>
      <c r="K260" s="9"/>
      <c r="L260" s="178">
        <v>1</v>
      </c>
      <c r="M260" s="9"/>
      <c r="N260" s="9"/>
      <c r="O260" s="178">
        <v>1</v>
      </c>
      <c r="P260" s="9"/>
      <c r="Q260" s="9"/>
      <c r="R260" s="178">
        <v>1</v>
      </c>
      <c r="S260" s="9"/>
      <c r="T260" s="9"/>
      <c r="U260" s="9"/>
      <c r="V260" s="9"/>
      <c r="W260" s="9"/>
      <c r="X260" s="176">
        <v>1</v>
      </c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10"/>
      <c r="AV260" s="10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ht="15.75">
      <c r="A261">
        <v>224</v>
      </c>
      <c r="C261" s="51">
        <v>13</v>
      </c>
      <c r="D261" s="54" t="s">
        <v>206</v>
      </c>
      <c r="E261"/>
      <c r="F261" s="61">
        <v>1</v>
      </c>
      <c r="G261" s="189">
        <v>3</v>
      </c>
      <c r="H261" s="9"/>
      <c r="I261" s="9"/>
      <c r="J261" s="9"/>
      <c r="K261" s="9"/>
      <c r="L261" s="178">
        <v>1</v>
      </c>
      <c r="M261" s="9"/>
      <c r="N261" s="9"/>
      <c r="O261" s="9"/>
      <c r="P261" s="9"/>
      <c r="Q261" s="9"/>
      <c r="R261" s="176">
        <v>1</v>
      </c>
      <c r="S261" s="9"/>
      <c r="T261" s="9"/>
      <c r="U261" s="9"/>
      <c r="V261" s="9"/>
      <c r="W261" s="9"/>
      <c r="X261" s="176">
        <v>1</v>
      </c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10"/>
      <c r="AV261" s="10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ht="15.75">
      <c r="A262">
        <v>225</v>
      </c>
      <c r="C262" s="51">
        <v>14</v>
      </c>
      <c r="D262" s="54" t="s">
        <v>207</v>
      </c>
      <c r="E262"/>
      <c r="F262" s="61">
        <v>1</v>
      </c>
      <c r="G262" s="189">
        <v>3</v>
      </c>
      <c r="H262" s="16"/>
      <c r="I262" s="16"/>
      <c r="J262" s="16"/>
      <c r="K262" s="16"/>
      <c r="L262" s="176">
        <v>0.5</v>
      </c>
      <c r="M262" s="16"/>
      <c r="N262" s="16"/>
      <c r="O262" s="16"/>
      <c r="P262" s="16"/>
      <c r="Q262" s="16"/>
      <c r="R262" s="176">
        <v>1</v>
      </c>
      <c r="S262" s="16"/>
      <c r="T262" s="16"/>
      <c r="U262" s="16"/>
      <c r="V262" s="16"/>
      <c r="W262" s="16"/>
      <c r="X262" s="176">
        <v>0.5</v>
      </c>
      <c r="Y262" s="16"/>
      <c r="Z262" s="16"/>
      <c r="AA262" s="16"/>
      <c r="AB262" s="16"/>
      <c r="AC262" s="16"/>
      <c r="AD262" s="176">
        <v>0.5</v>
      </c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9"/>
      <c r="AP262" s="9"/>
      <c r="AQ262" s="9"/>
      <c r="AR262" s="9"/>
      <c r="AS262" s="16"/>
      <c r="AT262" s="16"/>
      <c r="AU262" s="10"/>
      <c r="AV262" s="10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ht="15.75">
      <c r="A263">
        <v>226</v>
      </c>
      <c r="C263" s="51">
        <v>15</v>
      </c>
      <c r="D263" s="54" t="s">
        <v>208</v>
      </c>
      <c r="E263">
        <v>1</v>
      </c>
      <c r="F263" s="61">
        <v>1</v>
      </c>
      <c r="G263" s="189">
        <v>3</v>
      </c>
      <c r="H263" s="9"/>
      <c r="I263" s="176">
        <v>1</v>
      </c>
      <c r="J263" s="9"/>
      <c r="K263" s="9"/>
      <c r="L263" s="176">
        <v>1</v>
      </c>
      <c r="M263" s="9"/>
      <c r="N263" s="9"/>
      <c r="O263" s="178">
        <v>1</v>
      </c>
      <c r="P263" s="9"/>
      <c r="Q263" s="9"/>
      <c r="R263" s="178">
        <v>1</v>
      </c>
      <c r="S263" s="9"/>
      <c r="T263" s="9"/>
      <c r="U263" s="178">
        <v>1</v>
      </c>
      <c r="V263" s="9"/>
      <c r="W263" s="9"/>
      <c r="X263" s="176">
        <v>1</v>
      </c>
      <c r="Y263" s="9"/>
      <c r="Z263" s="9"/>
      <c r="AA263" s="176">
        <v>1</v>
      </c>
      <c r="AB263" s="9"/>
      <c r="AC263" s="9"/>
      <c r="AD263" s="176">
        <v>1</v>
      </c>
      <c r="AE263" s="9"/>
      <c r="AF263" s="9"/>
      <c r="AG263" s="176">
        <v>1</v>
      </c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10"/>
      <c r="AV263" s="10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ht="15.75">
      <c r="A264">
        <v>227</v>
      </c>
      <c r="C264" s="51">
        <v>16</v>
      </c>
      <c r="D264" s="54" t="s">
        <v>209</v>
      </c>
      <c r="E264"/>
      <c r="F264" s="61">
        <v>1</v>
      </c>
      <c r="G264" s="189">
        <v>3</v>
      </c>
      <c r="H264" s="9"/>
      <c r="I264" s="9"/>
      <c r="J264" s="9"/>
      <c r="K264" s="9"/>
      <c r="L264" s="176">
        <v>0.5</v>
      </c>
      <c r="M264" s="9"/>
      <c r="N264" s="9"/>
      <c r="O264" s="9"/>
      <c r="P264" s="9"/>
      <c r="Q264" s="9"/>
      <c r="R264" s="176">
        <v>0.5</v>
      </c>
      <c r="S264" s="9"/>
      <c r="T264" s="9"/>
      <c r="U264" s="9"/>
      <c r="V264" s="9"/>
      <c r="W264" s="9"/>
      <c r="X264" s="176">
        <v>0.5</v>
      </c>
      <c r="Y264" s="9"/>
      <c r="Z264" s="9"/>
      <c r="AA264" s="9"/>
      <c r="AB264" s="9"/>
      <c r="AC264" s="9"/>
      <c r="AD264" s="176">
        <v>0.5</v>
      </c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10"/>
      <c r="AV264" s="10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ht="15.75">
      <c r="A265">
        <v>228</v>
      </c>
      <c r="C265" s="51">
        <v>17</v>
      </c>
      <c r="D265" s="54" t="s">
        <v>241</v>
      </c>
      <c r="E265">
        <v>1</v>
      </c>
      <c r="F265" s="61">
        <v>1</v>
      </c>
      <c r="G265" s="189">
        <v>3</v>
      </c>
      <c r="H265" s="9"/>
      <c r="I265" s="176">
        <v>0.5</v>
      </c>
      <c r="J265" s="9"/>
      <c r="K265" s="9"/>
      <c r="L265" s="176">
        <v>1</v>
      </c>
      <c r="M265" s="9"/>
      <c r="N265" s="9"/>
      <c r="O265" s="178">
        <v>1</v>
      </c>
      <c r="P265" s="9"/>
      <c r="Q265" s="9"/>
      <c r="R265" s="176">
        <v>0.5</v>
      </c>
      <c r="S265" s="9"/>
      <c r="T265" s="9"/>
      <c r="U265" s="176">
        <v>1</v>
      </c>
      <c r="V265" s="9"/>
      <c r="W265" s="9"/>
      <c r="X265" s="176">
        <v>0.5</v>
      </c>
      <c r="Y265" s="9"/>
      <c r="Z265" s="9"/>
      <c r="AA265" s="176">
        <v>0.5</v>
      </c>
      <c r="AB265" s="9"/>
      <c r="AC265" s="9"/>
      <c r="AD265" s="176">
        <v>0.5</v>
      </c>
      <c r="AE265" s="9"/>
      <c r="AF265" s="9"/>
      <c r="AG265" s="176">
        <v>0.5</v>
      </c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10"/>
      <c r="AV265" s="10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5.75">
      <c r="A266">
        <v>229</v>
      </c>
      <c r="C266" s="51">
        <v>18</v>
      </c>
      <c r="D266" s="54" t="s">
        <v>242</v>
      </c>
      <c r="E266"/>
      <c r="F266" s="61">
        <v>1</v>
      </c>
      <c r="G266" s="189">
        <v>3</v>
      </c>
      <c r="H266" s="9"/>
      <c r="I266" s="9"/>
      <c r="J266" s="9"/>
      <c r="K266" s="9"/>
      <c r="L266" s="176">
        <v>0.5</v>
      </c>
      <c r="M266" s="9"/>
      <c r="N266" s="9"/>
      <c r="O266" s="9"/>
      <c r="P266" s="9"/>
      <c r="Q266" s="9"/>
      <c r="R266" s="178">
        <v>1</v>
      </c>
      <c r="S266" s="9"/>
      <c r="T266" s="9"/>
      <c r="U266" s="9"/>
      <c r="V266" s="9"/>
      <c r="W266" s="9"/>
      <c r="X266" s="176">
        <v>1</v>
      </c>
      <c r="Y266" s="9"/>
      <c r="Z266" s="9"/>
      <c r="AA266" s="9"/>
      <c r="AB266" s="9"/>
      <c r="AC266" s="9"/>
      <c r="AD266" s="176">
        <v>1</v>
      </c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10"/>
      <c r="AV266" s="10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5.75">
      <c r="A267">
        <v>230</v>
      </c>
      <c r="C267" s="51">
        <v>19</v>
      </c>
      <c r="D267" s="54" t="s">
        <v>210</v>
      </c>
      <c r="E267">
        <v>1</v>
      </c>
      <c r="F267" s="61">
        <v>1</v>
      </c>
      <c r="G267" s="189">
        <v>3</v>
      </c>
      <c r="H267" s="9"/>
      <c r="I267" s="176">
        <v>0.5</v>
      </c>
      <c r="J267" s="9"/>
      <c r="K267" s="9"/>
      <c r="L267" s="178">
        <v>1</v>
      </c>
      <c r="M267" s="9"/>
      <c r="N267" s="9"/>
      <c r="O267" s="178">
        <v>1</v>
      </c>
      <c r="P267" s="9"/>
      <c r="Q267" s="9"/>
      <c r="R267" s="178">
        <v>1</v>
      </c>
      <c r="S267" s="9"/>
      <c r="T267" s="9"/>
      <c r="U267" s="176">
        <v>0.5</v>
      </c>
      <c r="V267" s="9"/>
      <c r="W267" s="9"/>
      <c r="X267" s="176">
        <v>0.5</v>
      </c>
      <c r="Y267" s="9"/>
      <c r="Z267" s="9"/>
      <c r="AA267" s="176">
        <v>0.5</v>
      </c>
      <c r="AB267" s="9"/>
      <c r="AC267" s="9"/>
      <c r="AD267" s="176">
        <v>1</v>
      </c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10"/>
      <c r="AV267" s="10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5.75">
      <c r="A268">
        <v>231</v>
      </c>
      <c r="C268" s="51">
        <v>20</v>
      </c>
      <c r="D268" s="54" t="s">
        <v>211</v>
      </c>
      <c r="E268"/>
      <c r="F268" s="61">
        <v>1</v>
      </c>
      <c r="G268" s="189">
        <v>3</v>
      </c>
      <c r="H268" s="9"/>
      <c r="I268" s="9"/>
      <c r="J268" s="9"/>
      <c r="K268" s="9"/>
      <c r="L268" s="176">
        <v>1</v>
      </c>
      <c r="M268" s="9"/>
      <c r="N268" s="9"/>
      <c r="O268" s="9"/>
      <c r="P268" s="9"/>
      <c r="Q268" s="9"/>
      <c r="R268" s="176">
        <v>0.5</v>
      </c>
      <c r="S268" s="9"/>
      <c r="T268" s="9"/>
      <c r="U268" s="9"/>
      <c r="V268" s="9"/>
      <c r="W268" s="9"/>
      <c r="X268" s="176">
        <v>0.5</v>
      </c>
      <c r="Y268" s="9"/>
      <c r="Z268" s="9"/>
      <c r="AA268" s="9"/>
      <c r="AB268" s="9"/>
      <c r="AC268" s="9"/>
      <c r="AD268" s="176">
        <v>0.5</v>
      </c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10"/>
      <c r="AV268" s="10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5.75">
      <c r="A269">
        <v>232</v>
      </c>
      <c r="C269" s="51">
        <v>21</v>
      </c>
      <c r="D269" s="54" t="s">
        <v>212</v>
      </c>
      <c r="E269">
        <v>1</v>
      </c>
      <c r="F269" s="61">
        <v>1</v>
      </c>
      <c r="G269" s="189">
        <v>3</v>
      </c>
      <c r="H269" s="9"/>
      <c r="I269" s="176">
        <v>1</v>
      </c>
      <c r="J269" s="9"/>
      <c r="K269" s="9"/>
      <c r="L269" s="178">
        <v>1</v>
      </c>
      <c r="M269" s="9"/>
      <c r="N269" s="9"/>
      <c r="O269" s="176">
        <v>1</v>
      </c>
      <c r="P269" s="9"/>
      <c r="Q269" s="9"/>
      <c r="R269" s="178">
        <v>1</v>
      </c>
      <c r="S269" s="9"/>
      <c r="T269" s="9"/>
      <c r="U269" s="178">
        <v>1</v>
      </c>
      <c r="V269" s="9"/>
      <c r="W269" s="9"/>
      <c r="X269" s="176">
        <v>1</v>
      </c>
      <c r="Y269" s="9"/>
      <c r="Z269" s="9"/>
      <c r="AA269" s="176">
        <v>1</v>
      </c>
      <c r="AB269" s="9"/>
      <c r="AC269" s="9"/>
      <c r="AD269" s="178">
        <v>1</v>
      </c>
      <c r="AE269" s="9"/>
      <c r="AF269" s="9"/>
      <c r="AG269" s="176">
        <v>0.5</v>
      </c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10"/>
      <c r="AV269" s="10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5.75">
      <c r="A270">
        <v>233</v>
      </c>
      <c r="C270" s="51">
        <v>22</v>
      </c>
      <c r="D270" s="54" t="s">
        <v>213</v>
      </c>
      <c r="E270"/>
      <c r="F270" s="61">
        <v>1</v>
      </c>
      <c r="G270" s="189">
        <v>3</v>
      </c>
      <c r="H270" s="9"/>
      <c r="I270" s="9"/>
      <c r="J270" s="9"/>
      <c r="K270" s="9"/>
      <c r="L270" s="176">
        <v>0.5</v>
      </c>
      <c r="M270" s="9"/>
      <c r="N270" s="9"/>
      <c r="O270" s="9"/>
      <c r="P270" s="9"/>
      <c r="Q270" s="9"/>
      <c r="R270" s="176">
        <v>0.5</v>
      </c>
      <c r="S270" s="9"/>
      <c r="T270" s="9"/>
      <c r="U270" s="9"/>
      <c r="V270" s="9"/>
      <c r="W270" s="9"/>
      <c r="X270" s="176">
        <v>1</v>
      </c>
      <c r="Y270" s="9"/>
      <c r="Z270" s="9"/>
      <c r="AA270" s="9"/>
      <c r="AB270" s="9"/>
      <c r="AC270" s="9"/>
      <c r="AD270" s="176">
        <v>1</v>
      </c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10"/>
      <c r="AV270" s="10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5.75">
      <c r="A271">
        <v>234</v>
      </c>
      <c r="C271" s="51">
        <v>23</v>
      </c>
      <c r="D271" s="54" t="s">
        <v>214</v>
      </c>
      <c r="E271">
        <v>1</v>
      </c>
      <c r="F271" s="61">
        <v>1</v>
      </c>
      <c r="G271" s="189" t="s">
        <v>579</v>
      </c>
      <c r="H271" s="9"/>
      <c r="I271" s="176">
        <v>1</v>
      </c>
      <c r="J271" s="9"/>
      <c r="K271" s="9"/>
      <c r="L271" s="178">
        <v>1</v>
      </c>
      <c r="M271" s="9"/>
      <c r="N271" s="9"/>
      <c r="O271" s="178">
        <v>1</v>
      </c>
      <c r="P271" s="9"/>
      <c r="Q271" s="9"/>
      <c r="R271" s="178">
        <v>1</v>
      </c>
      <c r="S271" s="9"/>
      <c r="T271" s="9"/>
      <c r="U271" s="178">
        <v>1</v>
      </c>
      <c r="V271" s="9"/>
      <c r="W271" s="9"/>
      <c r="X271" s="176">
        <v>1</v>
      </c>
      <c r="Y271" s="9"/>
      <c r="Z271" s="9"/>
      <c r="AA271" s="176">
        <v>1</v>
      </c>
      <c r="AB271" s="9"/>
      <c r="AC271" s="9"/>
      <c r="AD271" s="176">
        <v>1</v>
      </c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10"/>
      <c r="AV271" s="10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5.75">
      <c r="A272">
        <v>235</v>
      </c>
      <c r="C272" s="51">
        <v>24</v>
      </c>
      <c r="D272" s="54" t="s">
        <v>215</v>
      </c>
      <c r="E272"/>
      <c r="F272" s="61">
        <v>1</v>
      </c>
      <c r="G272" s="189">
        <v>5</v>
      </c>
      <c r="H272" s="9"/>
      <c r="I272" s="9"/>
      <c r="J272" s="9"/>
      <c r="K272" s="9"/>
      <c r="L272" s="176">
        <v>1</v>
      </c>
      <c r="M272" s="9"/>
      <c r="N272" s="9"/>
      <c r="O272" s="9"/>
      <c r="P272" s="9"/>
      <c r="Q272" s="9"/>
      <c r="R272" s="176">
        <v>1</v>
      </c>
      <c r="S272" s="9"/>
      <c r="T272" s="9"/>
      <c r="U272" s="9"/>
      <c r="V272" s="9"/>
      <c r="W272" s="9"/>
      <c r="X272" s="176">
        <v>0.5</v>
      </c>
      <c r="Y272" s="9"/>
      <c r="Z272" s="9"/>
      <c r="AA272" s="9"/>
      <c r="AB272" s="9"/>
      <c r="AC272" s="9"/>
      <c r="AD272" s="176">
        <v>1</v>
      </c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10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5.75">
      <c r="A273">
        <v>236</v>
      </c>
      <c r="C273" s="51">
        <v>25</v>
      </c>
      <c r="D273" s="54" t="s">
        <v>216</v>
      </c>
      <c r="E273"/>
      <c r="F273" s="61">
        <v>1</v>
      </c>
      <c r="G273" s="189">
        <v>3</v>
      </c>
      <c r="H273" s="9"/>
      <c r="I273" s="9"/>
      <c r="J273" s="9"/>
      <c r="K273" s="9"/>
      <c r="L273" s="176">
        <v>1</v>
      </c>
      <c r="M273" s="9"/>
      <c r="N273" s="9"/>
      <c r="O273" s="9"/>
      <c r="P273" s="9"/>
      <c r="Q273" s="9"/>
      <c r="R273" s="178">
        <v>1</v>
      </c>
      <c r="S273" s="9"/>
      <c r="T273" s="9"/>
      <c r="U273" s="9"/>
      <c r="V273" s="9"/>
      <c r="W273" s="9"/>
      <c r="X273" s="176">
        <v>1</v>
      </c>
      <c r="Y273" s="9"/>
      <c r="Z273" s="9"/>
      <c r="AA273" s="9"/>
      <c r="AB273" s="9"/>
      <c r="AC273" s="9"/>
      <c r="AD273" s="176">
        <v>1</v>
      </c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10"/>
      <c r="AV273" s="10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5.75">
      <c r="A274">
        <v>237</v>
      </c>
      <c r="C274" s="51">
        <v>26</v>
      </c>
      <c r="D274" s="54" t="s">
        <v>217</v>
      </c>
      <c r="E274">
        <v>1</v>
      </c>
      <c r="F274" s="61">
        <v>1</v>
      </c>
      <c r="G274" s="189">
        <v>3</v>
      </c>
      <c r="H274" s="9"/>
      <c r="I274" s="176">
        <v>1</v>
      </c>
      <c r="J274" s="9"/>
      <c r="K274" s="9"/>
      <c r="L274" s="178">
        <v>1</v>
      </c>
      <c r="M274" s="9"/>
      <c r="N274" s="9"/>
      <c r="O274" s="176">
        <v>1</v>
      </c>
      <c r="P274" s="9"/>
      <c r="Q274" s="9"/>
      <c r="R274" s="176">
        <v>1</v>
      </c>
      <c r="S274" s="9"/>
      <c r="T274" s="9"/>
      <c r="U274" s="178">
        <v>1</v>
      </c>
      <c r="V274" s="9"/>
      <c r="W274" s="9"/>
      <c r="X274" s="176">
        <v>1</v>
      </c>
      <c r="Y274" s="9"/>
      <c r="Z274" s="9"/>
      <c r="AA274" s="176">
        <v>0.5</v>
      </c>
      <c r="AB274" s="9"/>
      <c r="AC274" s="9"/>
      <c r="AD274" s="176">
        <v>1</v>
      </c>
      <c r="AE274" s="9"/>
      <c r="AF274" s="9"/>
      <c r="AG274" s="176">
        <v>1</v>
      </c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10"/>
      <c r="AV274" s="10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5.75">
      <c r="A275">
        <v>238</v>
      </c>
      <c r="C275" s="51">
        <v>27</v>
      </c>
      <c r="D275" s="54" t="s">
        <v>218</v>
      </c>
      <c r="E275">
        <v>1</v>
      </c>
      <c r="F275" s="20">
        <v>1</v>
      </c>
      <c r="G275" s="189">
        <v>3</v>
      </c>
      <c r="H275" s="9"/>
      <c r="I275" s="176">
        <v>0.5</v>
      </c>
      <c r="J275" s="9"/>
      <c r="K275" s="9"/>
      <c r="L275" s="178">
        <v>1</v>
      </c>
      <c r="M275" s="9"/>
      <c r="N275" s="9"/>
      <c r="O275" s="176">
        <v>1</v>
      </c>
      <c r="P275" s="9"/>
      <c r="Q275" s="9"/>
      <c r="R275" s="176">
        <v>1</v>
      </c>
      <c r="S275" s="9"/>
      <c r="T275" s="9"/>
      <c r="U275" s="178">
        <v>1</v>
      </c>
      <c r="V275" s="9"/>
      <c r="W275" s="9"/>
      <c r="X275" s="176">
        <v>1</v>
      </c>
      <c r="Y275" s="9"/>
      <c r="Z275" s="9"/>
      <c r="AA275" s="176">
        <v>0.5</v>
      </c>
      <c r="AB275" s="9"/>
      <c r="AC275" s="9"/>
      <c r="AD275" s="176">
        <v>0.5</v>
      </c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10"/>
      <c r="AV275" s="10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5.75">
      <c r="A276">
        <v>239</v>
      </c>
      <c r="C276" s="51">
        <v>28</v>
      </c>
      <c r="D276" s="54" t="s">
        <v>52</v>
      </c>
      <c r="E276">
        <v>1</v>
      </c>
      <c r="F276" s="20">
        <v>1</v>
      </c>
      <c r="G276" s="189">
        <v>5</v>
      </c>
      <c r="H276" s="16"/>
      <c r="I276" s="176">
        <v>1</v>
      </c>
      <c r="J276" s="16"/>
      <c r="K276" s="16"/>
      <c r="L276" s="178">
        <v>1</v>
      </c>
      <c r="M276" s="16"/>
      <c r="N276" s="16"/>
      <c r="O276" s="176">
        <v>1</v>
      </c>
      <c r="P276" s="16"/>
      <c r="Q276" s="16"/>
      <c r="R276" s="176">
        <v>0.5</v>
      </c>
      <c r="S276" s="16"/>
      <c r="T276" s="16"/>
      <c r="U276" s="176">
        <v>1</v>
      </c>
      <c r="V276" s="16"/>
      <c r="W276" s="16"/>
      <c r="X276" s="176">
        <v>0.5</v>
      </c>
      <c r="Y276" s="16"/>
      <c r="Z276" s="16"/>
      <c r="AA276" s="176">
        <v>1</v>
      </c>
      <c r="AB276" s="16"/>
      <c r="AC276" s="16"/>
      <c r="AD276" s="176">
        <v>1</v>
      </c>
      <c r="AE276" s="16"/>
      <c r="AF276" s="16"/>
      <c r="AG276" s="176">
        <v>0.5</v>
      </c>
      <c r="AH276" s="16"/>
      <c r="AI276" s="16"/>
      <c r="AJ276" s="16"/>
      <c r="AK276" s="16"/>
      <c r="AL276" s="16"/>
      <c r="AM276" s="16"/>
      <c r="AN276" s="16"/>
      <c r="AO276" s="9"/>
      <c r="AP276" s="9"/>
      <c r="AQ276" s="9"/>
      <c r="AR276" s="9"/>
      <c r="AS276" s="16"/>
      <c r="AT276" s="16"/>
      <c r="AU276" s="10"/>
      <c r="AV276" s="10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74" ht="15.75">
      <c r="A277">
        <v>240</v>
      </c>
      <c r="C277" s="51">
        <v>29</v>
      </c>
      <c r="D277" s="54" t="s">
        <v>219</v>
      </c>
      <c r="E277"/>
      <c r="F277" s="61">
        <v>1</v>
      </c>
      <c r="G277" s="189">
        <v>3</v>
      </c>
      <c r="H277" s="16"/>
      <c r="I277" s="16"/>
      <c r="J277" s="16"/>
      <c r="K277" s="16"/>
      <c r="L277" s="178">
        <v>1</v>
      </c>
      <c r="M277" s="16"/>
      <c r="N277" s="16"/>
      <c r="O277" s="16"/>
      <c r="P277" s="16"/>
      <c r="Q277" s="16"/>
      <c r="R277" s="178">
        <v>1</v>
      </c>
      <c r="S277" s="16"/>
      <c r="T277" s="16"/>
      <c r="U277" s="16"/>
      <c r="V277" s="16"/>
      <c r="W277" s="16"/>
      <c r="X277" s="176">
        <v>1</v>
      </c>
      <c r="Y277" s="16"/>
      <c r="Z277" s="16"/>
      <c r="AA277" s="16"/>
      <c r="AB277" s="16"/>
      <c r="AC277" s="16"/>
      <c r="AD277" s="176">
        <v>1</v>
      </c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9"/>
      <c r="AP277" s="9"/>
      <c r="AQ277" s="9"/>
      <c r="AR277" s="9"/>
      <c r="AS277" s="16"/>
      <c r="AT277" s="16"/>
      <c r="AU277" s="10"/>
      <c r="AV277" s="9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3:74" ht="15.75">
      <c r="C278" s="51"/>
      <c r="D278" s="54" t="s">
        <v>632</v>
      </c>
      <c r="E278"/>
      <c r="F278" s="61">
        <v>1</v>
      </c>
      <c r="G278" s="189">
        <v>3</v>
      </c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76">
        <v>0.5</v>
      </c>
      <c r="Y278" s="16"/>
      <c r="Z278" s="16"/>
      <c r="AA278" s="16"/>
      <c r="AB278" s="16"/>
      <c r="AC278" s="16"/>
      <c r="AD278" s="176">
        <v>0.5</v>
      </c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9"/>
      <c r="AP278" s="9"/>
      <c r="AQ278" s="9"/>
      <c r="AR278" s="9"/>
      <c r="AS278" s="16"/>
      <c r="AT278" s="16"/>
      <c r="AU278" s="10"/>
      <c r="AV278" s="9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:74" ht="15.75">
      <c r="A279">
        <v>241</v>
      </c>
      <c r="C279" s="51">
        <v>31</v>
      </c>
      <c r="D279" s="54" t="s">
        <v>220</v>
      </c>
      <c r="E279">
        <v>1</v>
      </c>
      <c r="F279" s="82">
        <v>1</v>
      </c>
      <c r="G279" s="189">
        <v>3</v>
      </c>
      <c r="H279" s="9"/>
      <c r="I279" s="176">
        <v>0.5</v>
      </c>
      <c r="J279" s="9"/>
      <c r="K279" s="9"/>
      <c r="L279" s="176">
        <v>1</v>
      </c>
      <c r="M279" s="9"/>
      <c r="N279" s="9"/>
      <c r="O279" s="9"/>
      <c r="P279" s="9"/>
      <c r="Q279" s="9"/>
      <c r="R279" s="176">
        <v>1</v>
      </c>
      <c r="S279" s="9"/>
      <c r="T279" s="9"/>
      <c r="U279" s="178">
        <v>1</v>
      </c>
      <c r="V279" s="9"/>
      <c r="W279" s="9"/>
      <c r="X279" s="176">
        <v>1</v>
      </c>
      <c r="Y279" s="9"/>
      <c r="Z279" s="9"/>
      <c r="AA279" s="176">
        <v>1</v>
      </c>
      <c r="AB279" s="9"/>
      <c r="AC279" s="9"/>
      <c r="AD279" s="176">
        <v>1</v>
      </c>
      <c r="AE279" s="9"/>
      <c r="AF279" s="9"/>
      <c r="AG279" s="176">
        <v>1</v>
      </c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10"/>
      <c r="AV279" s="9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:74" ht="15.75">
      <c r="A280">
        <v>242</v>
      </c>
      <c r="C280" s="51">
        <v>32</v>
      </c>
      <c r="D280" s="54" t="s">
        <v>221</v>
      </c>
      <c r="E280">
        <v>1</v>
      </c>
      <c r="F280" s="61">
        <v>1</v>
      </c>
      <c r="G280" s="189">
        <v>3</v>
      </c>
      <c r="H280" s="9"/>
      <c r="I280" s="176">
        <v>1</v>
      </c>
      <c r="J280" s="9"/>
      <c r="K280" s="9"/>
      <c r="L280" s="178">
        <v>1</v>
      </c>
      <c r="M280" s="9"/>
      <c r="N280" s="9"/>
      <c r="O280" s="178">
        <v>1</v>
      </c>
      <c r="P280" s="9"/>
      <c r="Q280" s="9"/>
      <c r="R280" s="178">
        <v>1</v>
      </c>
      <c r="S280" s="9"/>
      <c r="T280" s="9"/>
      <c r="U280" s="178">
        <v>1</v>
      </c>
      <c r="V280" s="9"/>
      <c r="W280" s="9"/>
      <c r="X280" s="176">
        <v>1</v>
      </c>
      <c r="Y280" s="9"/>
      <c r="Z280" s="9"/>
      <c r="AA280" s="176">
        <v>1</v>
      </c>
      <c r="AB280" s="9"/>
      <c r="AC280" s="9"/>
      <c r="AD280" s="176">
        <v>1</v>
      </c>
      <c r="AE280" s="9"/>
      <c r="AF280" s="9"/>
      <c r="AG280" s="176">
        <v>1</v>
      </c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10"/>
      <c r="AV280" s="9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:74" ht="15.75">
      <c r="A281">
        <v>243</v>
      </c>
      <c r="C281" s="51">
        <v>33</v>
      </c>
      <c r="D281" s="54" t="s">
        <v>222</v>
      </c>
      <c r="E281"/>
      <c r="F281" s="61">
        <v>1</v>
      </c>
      <c r="G281" s="189">
        <v>3</v>
      </c>
      <c r="H281" s="9"/>
      <c r="J281" s="9"/>
      <c r="K281" s="9"/>
      <c r="L281" s="178">
        <v>1</v>
      </c>
      <c r="M281" s="9"/>
      <c r="N281" s="9"/>
      <c r="O281" s="178">
        <v>1</v>
      </c>
      <c r="P281" s="9"/>
      <c r="Q281" s="9"/>
      <c r="R281" s="176">
        <v>1</v>
      </c>
      <c r="S281" s="9"/>
      <c r="T281" s="9"/>
      <c r="U281" s="9"/>
      <c r="V281" s="9"/>
      <c r="W281" s="9"/>
      <c r="X281" s="176">
        <v>1</v>
      </c>
      <c r="Y281" s="9"/>
      <c r="Z281" s="9"/>
      <c r="AA281" s="9"/>
      <c r="AB281" s="9"/>
      <c r="AC281" s="9"/>
      <c r="AD281" s="176">
        <v>1</v>
      </c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10"/>
      <c r="AV281" s="9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:74" ht="15.75">
      <c r="A282">
        <v>244</v>
      </c>
      <c r="C282" s="51">
        <v>34</v>
      </c>
      <c r="D282" s="54" t="s">
        <v>223</v>
      </c>
      <c r="E282">
        <v>1</v>
      </c>
      <c r="F282" s="61">
        <v>1</v>
      </c>
      <c r="G282" s="189">
        <v>3</v>
      </c>
      <c r="H282" s="9"/>
      <c r="I282" s="176">
        <v>1</v>
      </c>
      <c r="J282" s="9"/>
      <c r="K282" s="9"/>
      <c r="L282" s="178">
        <v>0.5</v>
      </c>
      <c r="M282" s="9"/>
      <c r="N282" s="9"/>
      <c r="O282" s="9"/>
      <c r="P282" s="9"/>
      <c r="Q282" s="9"/>
      <c r="R282" s="176">
        <v>0.5</v>
      </c>
      <c r="S282" s="9"/>
      <c r="T282" s="9"/>
      <c r="U282" s="178">
        <v>1</v>
      </c>
      <c r="V282" s="9"/>
      <c r="W282" s="9"/>
      <c r="X282" s="178">
        <v>1</v>
      </c>
      <c r="Y282" s="9"/>
      <c r="Z282" s="9"/>
      <c r="AA282" s="176">
        <v>1</v>
      </c>
      <c r="AB282" s="9"/>
      <c r="AC282" s="9"/>
      <c r="AD282" s="178">
        <v>1</v>
      </c>
      <c r="AE282" s="9"/>
      <c r="AF282" s="9"/>
      <c r="AG282" s="176">
        <v>1</v>
      </c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10"/>
      <c r="AV282" s="9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:74" ht="15.75">
      <c r="A283">
        <v>245</v>
      </c>
      <c r="C283" s="51">
        <v>35</v>
      </c>
      <c r="D283" s="54" t="s">
        <v>223</v>
      </c>
      <c r="E283">
        <v>1</v>
      </c>
      <c r="F283" s="61">
        <v>1</v>
      </c>
      <c r="G283" s="189">
        <v>3</v>
      </c>
      <c r="H283" s="9"/>
      <c r="I283" s="176">
        <v>1</v>
      </c>
      <c r="J283" s="9"/>
      <c r="K283" s="9"/>
      <c r="L283" s="176">
        <v>1</v>
      </c>
      <c r="M283" s="9"/>
      <c r="N283" s="9"/>
      <c r="O283" s="178">
        <v>1</v>
      </c>
      <c r="P283" s="9"/>
      <c r="Q283" s="9"/>
      <c r="R283" s="178">
        <v>1</v>
      </c>
      <c r="S283" s="9"/>
      <c r="T283" s="9"/>
      <c r="U283" s="178">
        <v>1</v>
      </c>
      <c r="V283" s="9"/>
      <c r="W283" s="9"/>
      <c r="X283" s="178">
        <v>1</v>
      </c>
      <c r="Y283" s="9"/>
      <c r="Z283" s="9"/>
      <c r="AA283" s="176">
        <v>1</v>
      </c>
      <c r="AB283" s="9"/>
      <c r="AC283" s="9"/>
      <c r="AD283" s="178">
        <v>1</v>
      </c>
      <c r="AE283" s="9"/>
      <c r="AF283" s="9"/>
      <c r="AG283" s="176">
        <v>1</v>
      </c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10"/>
      <c r="AV283" s="9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:74" ht="15.75">
      <c r="A284">
        <v>246</v>
      </c>
      <c r="C284" s="51">
        <v>36</v>
      </c>
      <c r="D284" s="54" t="s">
        <v>224</v>
      </c>
      <c r="E284"/>
      <c r="F284" s="61">
        <v>1</v>
      </c>
      <c r="G284" s="189">
        <v>3</v>
      </c>
      <c r="H284" s="9"/>
      <c r="J284" s="9"/>
      <c r="K284" s="9"/>
      <c r="L284" s="176">
        <v>1</v>
      </c>
      <c r="M284" s="9"/>
      <c r="N284" s="9"/>
      <c r="O284" s="178">
        <v>1</v>
      </c>
      <c r="P284" s="9"/>
      <c r="Q284" s="9"/>
      <c r="R284" s="178">
        <v>1</v>
      </c>
      <c r="S284" s="9"/>
      <c r="T284" s="9"/>
      <c r="U284" s="9"/>
      <c r="V284" s="9"/>
      <c r="W284" s="9"/>
      <c r="X284" s="176">
        <v>1</v>
      </c>
      <c r="Y284" s="9"/>
      <c r="Z284" s="9"/>
      <c r="AA284" s="9"/>
      <c r="AB284" s="9"/>
      <c r="AC284" s="9"/>
      <c r="AD284" s="176">
        <v>1</v>
      </c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10"/>
      <c r="AV284" s="9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:74" ht="15.75">
      <c r="A285">
        <v>247</v>
      </c>
      <c r="C285" s="51">
        <v>37</v>
      </c>
      <c r="D285" s="54" t="s">
        <v>225</v>
      </c>
      <c r="E285">
        <v>1</v>
      </c>
      <c r="F285" s="61">
        <v>1</v>
      </c>
      <c r="G285" s="189">
        <v>3</v>
      </c>
      <c r="H285" s="9"/>
      <c r="I285" s="176">
        <v>1</v>
      </c>
      <c r="J285" s="9"/>
      <c r="K285" s="9"/>
      <c r="L285" s="176">
        <v>1</v>
      </c>
      <c r="M285" s="9"/>
      <c r="N285" s="9"/>
      <c r="O285" s="178">
        <v>1</v>
      </c>
      <c r="P285" s="9"/>
      <c r="Q285" s="9"/>
      <c r="R285" s="176">
        <v>1</v>
      </c>
      <c r="S285" s="9"/>
      <c r="T285" s="9"/>
      <c r="U285" s="176">
        <v>1</v>
      </c>
      <c r="V285" s="9"/>
      <c r="W285" s="9"/>
      <c r="X285" s="176">
        <v>1</v>
      </c>
      <c r="Y285" s="9"/>
      <c r="Z285" s="9"/>
      <c r="AA285" s="176">
        <v>1</v>
      </c>
      <c r="AB285" s="9"/>
      <c r="AC285" s="9"/>
      <c r="AD285" s="176">
        <v>1</v>
      </c>
      <c r="AE285" s="9"/>
      <c r="AF285" s="9"/>
      <c r="AG285" s="176">
        <v>1</v>
      </c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10"/>
      <c r="AV285" s="9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:74" ht="15.75">
      <c r="A286">
        <v>248</v>
      </c>
      <c r="C286" s="51">
        <v>38</v>
      </c>
      <c r="D286" s="54" t="s">
        <v>226</v>
      </c>
      <c r="E286">
        <v>1</v>
      </c>
      <c r="F286" s="61">
        <v>1</v>
      </c>
      <c r="G286" s="189">
        <v>3</v>
      </c>
      <c r="H286" s="9"/>
      <c r="I286" s="176">
        <v>1</v>
      </c>
      <c r="J286" s="9"/>
      <c r="K286" s="9"/>
      <c r="L286" s="178">
        <v>1</v>
      </c>
      <c r="M286" s="9"/>
      <c r="N286" s="9"/>
      <c r="O286" s="178">
        <v>1</v>
      </c>
      <c r="P286" s="9"/>
      <c r="Q286" s="9"/>
      <c r="R286" s="176">
        <v>1</v>
      </c>
      <c r="S286" s="9"/>
      <c r="T286" s="9"/>
      <c r="U286" s="178">
        <v>1</v>
      </c>
      <c r="V286" s="9"/>
      <c r="W286" s="9"/>
      <c r="X286" s="176">
        <v>1</v>
      </c>
      <c r="Y286" s="9"/>
      <c r="Z286" s="9"/>
      <c r="AA286" s="176">
        <v>1</v>
      </c>
      <c r="AB286" s="9"/>
      <c r="AC286" s="9"/>
      <c r="AD286" s="178">
        <v>1</v>
      </c>
      <c r="AE286" s="9"/>
      <c r="AF286" s="9"/>
      <c r="AG286" s="176">
        <v>1</v>
      </c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10"/>
      <c r="AV286" s="9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:48" ht="15.75">
      <c r="A287">
        <v>249</v>
      </c>
      <c r="C287" s="51">
        <v>39</v>
      </c>
      <c r="D287" s="38" t="s">
        <v>227</v>
      </c>
      <c r="E287">
        <v>1</v>
      </c>
      <c r="F287" s="78">
        <v>1</v>
      </c>
      <c r="G287" s="189">
        <v>5</v>
      </c>
      <c r="H287" s="16"/>
      <c r="I287" s="176">
        <v>1</v>
      </c>
      <c r="J287" s="16"/>
      <c r="K287" s="16"/>
      <c r="L287" s="176">
        <v>1</v>
      </c>
      <c r="M287" s="16"/>
      <c r="N287" s="16"/>
      <c r="O287" s="178">
        <v>1</v>
      </c>
      <c r="P287" s="16"/>
      <c r="Q287" s="16"/>
      <c r="R287" s="178">
        <v>1</v>
      </c>
      <c r="S287" s="16"/>
      <c r="T287" s="16"/>
      <c r="U287" s="178">
        <v>1</v>
      </c>
      <c r="V287" s="16"/>
      <c r="W287" s="16"/>
      <c r="X287" s="176">
        <v>0.5</v>
      </c>
      <c r="Y287" s="16"/>
      <c r="Z287" s="16"/>
      <c r="AA287" s="176">
        <v>1</v>
      </c>
      <c r="AB287" s="16"/>
      <c r="AC287" s="16"/>
      <c r="AD287" s="176">
        <v>1</v>
      </c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9"/>
      <c r="AP287" s="9"/>
      <c r="AQ287" s="9"/>
      <c r="AR287" s="9"/>
      <c r="AS287" s="16"/>
      <c r="AT287" s="16"/>
      <c r="AU287" s="10"/>
      <c r="AV287" s="16"/>
    </row>
    <row r="288" spans="1:48" ht="15.75">
      <c r="A288">
        <v>250</v>
      </c>
      <c r="C288" s="51">
        <v>40</v>
      </c>
      <c r="D288" s="38" t="s">
        <v>228</v>
      </c>
      <c r="E288"/>
      <c r="F288" s="78">
        <v>1</v>
      </c>
      <c r="G288" s="189">
        <v>3</v>
      </c>
      <c r="H288" s="16"/>
      <c r="J288" s="16"/>
      <c r="K288" s="16"/>
      <c r="L288" s="178">
        <v>1</v>
      </c>
      <c r="M288" s="16"/>
      <c r="N288" s="16"/>
      <c r="O288" s="178">
        <v>1</v>
      </c>
      <c r="P288" s="16"/>
      <c r="Q288" s="16"/>
      <c r="R288" s="176">
        <v>1</v>
      </c>
      <c r="S288" s="16"/>
      <c r="T288" s="16"/>
      <c r="U288" s="181"/>
      <c r="V288" s="16"/>
      <c r="W288" s="16"/>
      <c r="X288" s="176">
        <v>0.5</v>
      </c>
      <c r="Y288" s="16"/>
      <c r="Z288" s="16"/>
      <c r="AA288" s="16"/>
      <c r="AB288" s="16"/>
      <c r="AC288" s="16"/>
      <c r="AD288" s="176">
        <v>1</v>
      </c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9"/>
      <c r="AP288" s="9"/>
      <c r="AQ288" s="9"/>
      <c r="AR288" s="9"/>
      <c r="AS288" s="16"/>
      <c r="AT288" s="16"/>
      <c r="AU288" s="10"/>
      <c r="AV288" s="16"/>
    </row>
    <row r="289" spans="1:48" ht="15.75">
      <c r="A289">
        <v>251</v>
      </c>
      <c r="C289" s="51">
        <v>41</v>
      </c>
      <c r="D289" s="38" t="s">
        <v>229</v>
      </c>
      <c r="E289"/>
      <c r="F289" s="78">
        <v>1</v>
      </c>
      <c r="G289" s="189">
        <v>3</v>
      </c>
      <c r="H289" s="16"/>
      <c r="I289" s="16"/>
      <c r="J289" s="16"/>
      <c r="K289" s="16"/>
      <c r="L289" s="176">
        <v>1</v>
      </c>
      <c r="M289" s="16"/>
      <c r="N289" s="16"/>
      <c r="O289" s="16"/>
      <c r="P289" s="16"/>
      <c r="Q289" s="16"/>
      <c r="R289" s="176">
        <v>0.5</v>
      </c>
      <c r="S289" s="16"/>
      <c r="T289" s="16"/>
      <c r="U289" s="181"/>
      <c r="V289" s="16"/>
      <c r="W289" s="16"/>
      <c r="X289" s="178">
        <v>1</v>
      </c>
      <c r="Y289" s="16"/>
      <c r="Z289" s="16"/>
      <c r="AA289" s="16"/>
      <c r="AB289" s="16"/>
      <c r="AC289" s="16"/>
      <c r="AD289" s="178">
        <v>1</v>
      </c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9"/>
      <c r="AP289" s="9"/>
      <c r="AQ289" s="9"/>
      <c r="AR289" s="9"/>
      <c r="AS289" s="16"/>
      <c r="AT289" s="16"/>
      <c r="AU289" s="10"/>
      <c r="AV289" s="16"/>
    </row>
    <row r="290" spans="1:48" ht="15.75">
      <c r="A290">
        <v>252</v>
      </c>
      <c r="C290" s="51">
        <v>42</v>
      </c>
      <c r="D290" s="38" t="s">
        <v>230</v>
      </c>
      <c r="E290"/>
      <c r="F290" s="78">
        <v>1</v>
      </c>
      <c r="G290" s="189">
        <v>3</v>
      </c>
      <c r="H290" s="16"/>
      <c r="I290" s="16"/>
      <c r="J290" s="16"/>
      <c r="K290" s="16"/>
      <c r="L290" s="178">
        <v>1</v>
      </c>
      <c r="M290" s="16"/>
      <c r="N290" s="16"/>
      <c r="O290" s="16"/>
      <c r="P290" s="16"/>
      <c r="Q290" s="16"/>
      <c r="R290" s="178">
        <v>1</v>
      </c>
      <c r="S290" s="16"/>
      <c r="T290" s="16"/>
      <c r="U290" s="16"/>
      <c r="V290" s="16"/>
      <c r="W290" s="16"/>
      <c r="X290" s="176">
        <v>1</v>
      </c>
      <c r="Y290" s="16"/>
      <c r="Z290" s="16"/>
      <c r="AA290" s="16"/>
      <c r="AB290" s="16"/>
      <c r="AC290" s="16"/>
      <c r="AD290" s="176">
        <v>0.5</v>
      </c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9"/>
      <c r="AP290" s="9"/>
      <c r="AQ290" s="9"/>
      <c r="AR290" s="9"/>
      <c r="AS290" s="16"/>
      <c r="AT290" s="16"/>
      <c r="AU290" s="10"/>
      <c r="AV290" s="16"/>
    </row>
    <row r="291" spans="1:48" ht="15.75">
      <c r="A291">
        <v>253</v>
      </c>
      <c r="C291" s="51">
        <v>43</v>
      </c>
      <c r="D291" s="38" t="s">
        <v>231</v>
      </c>
      <c r="E291"/>
      <c r="F291" s="78">
        <v>1</v>
      </c>
      <c r="G291" s="189">
        <v>3</v>
      </c>
      <c r="H291" s="16"/>
      <c r="I291" s="16"/>
      <c r="J291" s="16"/>
      <c r="K291" s="16"/>
      <c r="L291" s="176">
        <v>1</v>
      </c>
      <c r="M291" s="16"/>
      <c r="N291" s="16"/>
      <c r="O291" s="16"/>
      <c r="P291" s="16"/>
      <c r="Q291" s="16"/>
      <c r="R291" s="178">
        <v>1</v>
      </c>
      <c r="S291" s="16"/>
      <c r="T291" s="16"/>
      <c r="U291" s="16"/>
      <c r="V291" s="16"/>
      <c r="W291" s="16"/>
      <c r="X291" s="178">
        <v>1</v>
      </c>
      <c r="Y291" s="16"/>
      <c r="Z291" s="16"/>
      <c r="AA291" s="16"/>
      <c r="AB291" s="16"/>
      <c r="AC291" s="16"/>
      <c r="AD291" s="176">
        <v>1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9"/>
      <c r="AP291" s="9"/>
      <c r="AQ291" s="9"/>
      <c r="AR291" s="9"/>
      <c r="AS291" s="16"/>
      <c r="AT291" s="16"/>
      <c r="AU291" s="10"/>
      <c r="AV291" s="16"/>
    </row>
    <row r="292" spans="1:48" ht="15.75">
      <c r="A292">
        <v>254</v>
      </c>
      <c r="C292" s="51"/>
      <c r="D292" s="38" t="s">
        <v>470</v>
      </c>
      <c r="E292"/>
      <c r="F292" s="78">
        <v>1</v>
      </c>
      <c r="G292" s="189"/>
      <c r="H292" s="16"/>
      <c r="I292" s="16"/>
      <c r="J292" s="16"/>
      <c r="K292" s="16"/>
      <c r="L292" s="176">
        <v>0.5</v>
      </c>
      <c r="M292" s="16"/>
      <c r="N292" s="16"/>
      <c r="O292" s="16"/>
      <c r="P292" s="16"/>
      <c r="Q292" s="16"/>
      <c r="R292" s="176">
        <v>1</v>
      </c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9"/>
      <c r="AP292" s="9"/>
      <c r="AQ292" s="9"/>
      <c r="AR292" s="9"/>
      <c r="AS292" s="16"/>
      <c r="AT292" s="16"/>
      <c r="AU292" s="10"/>
      <c r="AV292" s="16"/>
    </row>
    <row r="293" spans="1:48" ht="15.75">
      <c r="A293">
        <v>255</v>
      </c>
      <c r="C293" s="51">
        <v>44</v>
      </c>
      <c r="D293" s="38" t="s">
        <v>232</v>
      </c>
      <c r="E293"/>
      <c r="F293" s="78">
        <v>1</v>
      </c>
      <c r="G293" s="189">
        <v>3</v>
      </c>
      <c r="H293" s="16"/>
      <c r="I293" s="16"/>
      <c r="J293" s="16"/>
      <c r="K293" s="16"/>
      <c r="L293" s="176">
        <v>1</v>
      </c>
      <c r="M293" s="16"/>
      <c r="N293" s="16"/>
      <c r="O293" s="176">
        <v>1</v>
      </c>
      <c r="P293" s="16"/>
      <c r="Q293" s="16"/>
      <c r="R293" s="176">
        <v>0.5</v>
      </c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76">
        <v>1</v>
      </c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9"/>
      <c r="AP293" s="9"/>
      <c r="AQ293" s="9"/>
      <c r="AR293" s="9"/>
      <c r="AS293" s="16"/>
      <c r="AT293" s="16"/>
      <c r="AU293" s="10"/>
      <c r="AV293" s="16"/>
    </row>
    <row r="294" spans="3:48" ht="15.75">
      <c r="C294" s="51"/>
      <c r="D294" s="38" t="s">
        <v>232</v>
      </c>
      <c r="E294"/>
      <c r="F294" s="78">
        <v>1</v>
      </c>
      <c r="G294" s="189">
        <v>3</v>
      </c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76">
        <v>0</v>
      </c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9"/>
      <c r="AP294" s="9"/>
      <c r="AQ294" s="9"/>
      <c r="AR294" s="9"/>
      <c r="AS294" s="16"/>
      <c r="AT294" s="16"/>
      <c r="AU294" s="10"/>
      <c r="AV294" s="16"/>
    </row>
    <row r="295" spans="3:48" ht="15.75">
      <c r="C295" s="51"/>
      <c r="D295" s="38" t="s">
        <v>232</v>
      </c>
      <c r="E295"/>
      <c r="F295" s="78">
        <v>1</v>
      </c>
      <c r="G295" s="189">
        <v>3</v>
      </c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76">
        <v>0</v>
      </c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9"/>
      <c r="AP295" s="9"/>
      <c r="AQ295" s="9"/>
      <c r="AR295" s="9"/>
      <c r="AS295" s="16"/>
      <c r="AT295" s="16"/>
      <c r="AU295" s="10"/>
      <c r="AV295" s="16"/>
    </row>
    <row r="296" spans="3:48" ht="15.75">
      <c r="C296" s="51"/>
      <c r="D296" s="38" t="s">
        <v>232</v>
      </c>
      <c r="E296"/>
      <c r="F296" s="78">
        <v>1</v>
      </c>
      <c r="G296" s="189">
        <v>3</v>
      </c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76">
        <v>0.5</v>
      </c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9"/>
      <c r="AP296" s="9"/>
      <c r="AQ296" s="9"/>
      <c r="AR296" s="9"/>
      <c r="AS296" s="16"/>
      <c r="AT296" s="16"/>
      <c r="AU296" s="10"/>
      <c r="AV296" s="16"/>
    </row>
    <row r="297" spans="3:48" ht="15.75">
      <c r="C297" s="51"/>
      <c r="D297" s="38" t="s">
        <v>620</v>
      </c>
      <c r="E297"/>
      <c r="F297" s="78">
        <v>1</v>
      </c>
      <c r="G297" s="189">
        <v>3</v>
      </c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76">
        <v>1</v>
      </c>
      <c r="Y297" s="16"/>
      <c r="Z297" s="16"/>
      <c r="AA297" s="16"/>
      <c r="AB297" s="16"/>
      <c r="AC297" s="16"/>
      <c r="AD297" s="176">
        <v>1</v>
      </c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9"/>
      <c r="AP297" s="9"/>
      <c r="AQ297" s="9"/>
      <c r="AR297" s="9"/>
      <c r="AS297" s="16"/>
      <c r="AT297" s="16"/>
      <c r="AU297" s="10"/>
      <c r="AV297" s="16"/>
    </row>
    <row r="298" spans="3:48" ht="15.75">
      <c r="C298" s="51"/>
      <c r="D298" s="38" t="s">
        <v>621</v>
      </c>
      <c r="E298"/>
      <c r="F298" s="78">
        <v>1</v>
      </c>
      <c r="G298" s="189">
        <v>3</v>
      </c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76">
        <v>1</v>
      </c>
      <c r="Y298" s="16"/>
      <c r="Z298" s="16"/>
      <c r="AA298" s="16"/>
      <c r="AB298" s="16"/>
      <c r="AC298" s="16"/>
      <c r="AD298" s="176">
        <v>1</v>
      </c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9"/>
      <c r="AP298" s="9"/>
      <c r="AQ298" s="9"/>
      <c r="AR298" s="9"/>
      <c r="AS298" s="16"/>
      <c r="AT298" s="16"/>
      <c r="AU298" s="10"/>
      <c r="AV298" s="16"/>
    </row>
    <row r="299" spans="3:48" ht="15.75">
      <c r="C299" s="51"/>
      <c r="D299" s="38" t="s">
        <v>622</v>
      </c>
      <c r="E299"/>
      <c r="F299" s="78">
        <v>1</v>
      </c>
      <c r="G299" s="189">
        <v>3</v>
      </c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76">
        <v>1</v>
      </c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9"/>
      <c r="AP299" s="9"/>
      <c r="AQ299" s="9"/>
      <c r="AR299" s="9"/>
      <c r="AS299" s="16"/>
      <c r="AT299" s="16"/>
      <c r="AU299" s="10"/>
      <c r="AV299" s="16"/>
    </row>
    <row r="300" spans="3:48" ht="15.75">
      <c r="C300" s="51"/>
      <c r="D300" s="38" t="s">
        <v>623</v>
      </c>
      <c r="E300"/>
      <c r="F300" s="78">
        <v>1</v>
      </c>
      <c r="G300" s="189">
        <v>3</v>
      </c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76">
        <v>1</v>
      </c>
      <c r="AE300" s="16"/>
      <c r="AF300" s="16"/>
      <c r="AG300" s="176">
        <v>0.5</v>
      </c>
      <c r="AH300" s="16"/>
      <c r="AI300" s="16"/>
      <c r="AJ300" s="16"/>
      <c r="AK300" s="16"/>
      <c r="AL300" s="16"/>
      <c r="AM300" s="16"/>
      <c r="AN300" s="16"/>
      <c r="AO300" s="9"/>
      <c r="AP300" s="9"/>
      <c r="AQ300" s="9"/>
      <c r="AR300" s="9"/>
      <c r="AS300" s="16"/>
      <c r="AT300" s="16"/>
      <c r="AU300" s="10"/>
      <c r="AV300" s="16"/>
    </row>
    <row r="301" spans="3:48" ht="15.75">
      <c r="C301" s="51"/>
      <c r="D301" s="38" t="s">
        <v>624</v>
      </c>
      <c r="E301"/>
      <c r="F301" s="78">
        <v>1</v>
      </c>
      <c r="G301" s="189">
        <v>3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76">
        <v>1</v>
      </c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9"/>
      <c r="AP301" s="9"/>
      <c r="AQ301" s="9"/>
      <c r="AR301" s="9"/>
      <c r="AS301" s="16"/>
      <c r="AT301" s="16"/>
      <c r="AU301" s="10"/>
      <c r="AV301" s="16"/>
    </row>
    <row r="302" spans="3:48" ht="15.75">
      <c r="C302" s="51"/>
      <c r="D302" s="38" t="s">
        <v>625</v>
      </c>
      <c r="E302"/>
      <c r="F302" s="78">
        <v>1</v>
      </c>
      <c r="G302" s="189">
        <v>3</v>
      </c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76">
        <v>1</v>
      </c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9"/>
      <c r="AP302" s="9"/>
      <c r="AQ302" s="9"/>
      <c r="AR302" s="9"/>
      <c r="AS302" s="16"/>
      <c r="AT302" s="16"/>
      <c r="AU302" s="10"/>
      <c r="AV302" s="16"/>
    </row>
    <row r="303" spans="3:48" ht="15.75">
      <c r="C303" s="51"/>
      <c r="D303" s="38" t="s">
        <v>626</v>
      </c>
      <c r="E303"/>
      <c r="F303" s="78">
        <v>1</v>
      </c>
      <c r="G303" s="189">
        <v>3</v>
      </c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76">
        <v>1</v>
      </c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9"/>
      <c r="AP303" s="9"/>
      <c r="AQ303" s="9"/>
      <c r="AR303" s="9"/>
      <c r="AS303" s="16"/>
      <c r="AT303" s="16"/>
      <c r="AU303" s="10"/>
      <c r="AV303" s="16"/>
    </row>
    <row r="304" spans="3:48" ht="15.75">
      <c r="C304" s="51"/>
      <c r="D304" s="38" t="s">
        <v>627</v>
      </c>
      <c r="E304"/>
      <c r="F304" s="78">
        <v>1</v>
      </c>
      <c r="G304" s="189">
        <v>3</v>
      </c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76">
        <v>1</v>
      </c>
      <c r="Y304" s="16"/>
      <c r="Z304" s="16"/>
      <c r="AA304" s="16"/>
      <c r="AB304" s="16"/>
      <c r="AC304" s="16"/>
      <c r="AD304" s="176">
        <v>1</v>
      </c>
      <c r="AE304" s="16"/>
      <c r="AF304" s="16"/>
      <c r="AG304" s="176">
        <v>0.5</v>
      </c>
      <c r="AH304" s="16"/>
      <c r="AI304" s="16"/>
      <c r="AJ304" s="16"/>
      <c r="AK304" s="16"/>
      <c r="AL304" s="16"/>
      <c r="AM304" s="16"/>
      <c r="AN304" s="16"/>
      <c r="AO304" s="9"/>
      <c r="AP304" s="9"/>
      <c r="AQ304" s="9"/>
      <c r="AR304" s="9"/>
      <c r="AS304" s="16"/>
      <c r="AT304" s="16"/>
      <c r="AU304" s="10"/>
      <c r="AV304" s="16"/>
    </row>
    <row r="305" spans="3:48" ht="15.75">
      <c r="C305" s="51"/>
      <c r="D305" s="38" t="s">
        <v>628</v>
      </c>
      <c r="E305"/>
      <c r="F305" s="78">
        <v>1</v>
      </c>
      <c r="G305" s="189">
        <v>3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76">
        <v>1</v>
      </c>
      <c r="Y305" s="16"/>
      <c r="Z305" s="16"/>
      <c r="AA305" s="16"/>
      <c r="AB305" s="16"/>
      <c r="AC305" s="16"/>
      <c r="AD305" s="176">
        <v>1</v>
      </c>
      <c r="AE305" s="16"/>
      <c r="AF305" s="16"/>
      <c r="AG305" s="176">
        <v>0.5</v>
      </c>
      <c r="AH305" s="16"/>
      <c r="AI305" s="16"/>
      <c r="AJ305" s="16"/>
      <c r="AK305" s="16"/>
      <c r="AL305" s="16"/>
      <c r="AM305" s="16"/>
      <c r="AN305" s="16"/>
      <c r="AO305" s="9"/>
      <c r="AP305" s="9"/>
      <c r="AQ305" s="9"/>
      <c r="AR305" s="9"/>
      <c r="AS305" s="16"/>
      <c r="AT305" s="16"/>
      <c r="AU305" s="10"/>
      <c r="AV305" s="16"/>
    </row>
    <row r="306" spans="1:48" ht="15.75">
      <c r="A306">
        <v>256</v>
      </c>
      <c r="C306" s="51">
        <v>45</v>
      </c>
      <c r="D306" s="38" t="s">
        <v>233</v>
      </c>
      <c r="E306"/>
      <c r="F306" s="78">
        <v>1</v>
      </c>
      <c r="G306" s="189">
        <v>3</v>
      </c>
      <c r="H306" s="16"/>
      <c r="I306" s="16"/>
      <c r="J306" s="16"/>
      <c r="K306" s="16"/>
      <c r="L306" s="176">
        <v>0.5</v>
      </c>
      <c r="M306" s="16"/>
      <c r="N306" s="16"/>
      <c r="O306" s="16"/>
      <c r="P306" s="16"/>
      <c r="Q306" s="16"/>
      <c r="R306" s="176">
        <v>0.5</v>
      </c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78">
        <v>1</v>
      </c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9"/>
      <c r="AP306" s="9"/>
      <c r="AQ306" s="9"/>
      <c r="AR306" s="9"/>
      <c r="AS306" s="16"/>
      <c r="AT306" s="16"/>
      <c r="AU306" s="10"/>
      <c r="AV306" s="16"/>
    </row>
    <row r="307" spans="1:48" ht="15.75">
      <c r="A307">
        <v>257</v>
      </c>
      <c r="C307" s="51">
        <v>46</v>
      </c>
      <c r="D307" s="38" t="s">
        <v>234</v>
      </c>
      <c r="E307"/>
      <c r="F307" s="78">
        <v>1</v>
      </c>
      <c r="G307" s="189" t="s">
        <v>579</v>
      </c>
      <c r="H307" s="16"/>
      <c r="I307" s="16"/>
      <c r="J307" s="16"/>
      <c r="K307" s="16"/>
      <c r="L307" s="176">
        <v>1</v>
      </c>
      <c r="M307" s="16"/>
      <c r="N307" s="16"/>
      <c r="O307" s="16"/>
      <c r="P307" s="16"/>
      <c r="Q307" s="16"/>
      <c r="R307" s="176">
        <v>1</v>
      </c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78">
        <v>1</v>
      </c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9"/>
      <c r="AP307" s="9"/>
      <c r="AQ307" s="9"/>
      <c r="AR307" s="9"/>
      <c r="AS307" s="16"/>
      <c r="AT307" s="16"/>
      <c r="AU307" s="10"/>
      <c r="AV307" s="16"/>
    </row>
    <row r="308" spans="1:48" ht="15.75">
      <c r="A308">
        <v>258</v>
      </c>
      <c r="C308" s="51">
        <v>47</v>
      </c>
      <c r="D308" s="38" t="s">
        <v>235</v>
      </c>
      <c r="E308"/>
      <c r="F308" s="78">
        <v>1</v>
      </c>
      <c r="G308" s="189">
        <v>3</v>
      </c>
      <c r="H308" s="16"/>
      <c r="I308" s="16"/>
      <c r="J308" s="16"/>
      <c r="K308" s="16"/>
      <c r="L308" s="176">
        <v>1</v>
      </c>
      <c r="M308" s="16"/>
      <c r="N308" s="16"/>
      <c r="O308" s="16"/>
      <c r="P308" s="16"/>
      <c r="Q308" s="16"/>
      <c r="R308" s="176">
        <v>1</v>
      </c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78">
        <v>1</v>
      </c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9"/>
      <c r="AP308" s="9"/>
      <c r="AQ308" s="9"/>
      <c r="AR308" s="9"/>
      <c r="AS308" s="16"/>
      <c r="AT308" s="16"/>
      <c r="AU308" s="10"/>
      <c r="AV308" s="16"/>
    </row>
    <row r="309" spans="1:48" ht="15.75">
      <c r="A309">
        <v>259</v>
      </c>
      <c r="C309" s="51">
        <v>48</v>
      </c>
      <c r="D309" s="38" t="s">
        <v>236</v>
      </c>
      <c r="E309"/>
      <c r="F309" s="138">
        <v>1</v>
      </c>
      <c r="G309" s="189">
        <v>3</v>
      </c>
      <c r="H309" s="16"/>
      <c r="I309" s="16"/>
      <c r="J309" s="16"/>
      <c r="K309" s="16"/>
      <c r="L309" s="176">
        <v>0.5</v>
      </c>
      <c r="M309" s="16"/>
      <c r="N309" s="16"/>
      <c r="O309" s="16"/>
      <c r="P309" s="16"/>
      <c r="Q309" s="16"/>
      <c r="R309" s="176">
        <v>0.5</v>
      </c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76">
        <v>1</v>
      </c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9"/>
      <c r="AP309" s="9"/>
      <c r="AQ309" s="9"/>
      <c r="AR309" s="9"/>
      <c r="AS309" s="16"/>
      <c r="AT309" s="16"/>
      <c r="AU309" s="10"/>
      <c r="AV309" s="16"/>
    </row>
    <row r="310" spans="1:48" ht="15.75">
      <c r="A310">
        <v>260</v>
      </c>
      <c r="C310" s="51">
        <v>49</v>
      </c>
      <c r="D310" s="38" t="s">
        <v>237</v>
      </c>
      <c r="E310"/>
      <c r="F310" s="138">
        <v>1</v>
      </c>
      <c r="G310" s="189">
        <v>3</v>
      </c>
      <c r="H310" s="176">
        <v>1</v>
      </c>
      <c r="I310" s="10"/>
      <c r="J310" s="10"/>
      <c r="K310" s="10"/>
      <c r="L310" s="10"/>
      <c r="M310" s="10"/>
      <c r="N310" s="176">
        <v>1</v>
      </c>
      <c r="O310" s="10"/>
      <c r="P310" s="10"/>
      <c r="Q310" s="10"/>
      <c r="R310" s="10"/>
      <c r="S310" s="10"/>
      <c r="T310" s="176">
        <v>1</v>
      </c>
      <c r="U310" s="10"/>
      <c r="V310" s="10"/>
      <c r="W310" s="10"/>
      <c r="X310" s="10"/>
      <c r="Y310" s="10"/>
      <c r="Z310" s="178">
        <v>1</v>
      </c>
      <c r="AA310" s="10"/>
      <c r="AB310" s="10"/>
      <c r="AC310" s="10"/>
      <c r="AD310" s="10"/>
      <c r="AE310" s="10"/>
      <c r="AF310" s="10"/>
      <c r="AG310" s="178">
        <v>1</v>
      </c>
      <c r="AH310" s="10"/>
      <c r="AI310" s="10"/>
      <c r="AJ310" s="10"/>
      <c r="AK310" s="10"/>
      <c r="AL310" s="10"/>
      <c r="AM310" s="10"/>
      <c r="AN310" s="10"/>
      <c r="AO310" s="9"/>
      <c r="AP310" s="9"/>
      <c r="AQ310" s="9"/>
      <c r="AR310" s="9"/>
      <c r="AS310" s="16"/>
      <c r="AT310" s="16"/>
      <c r="AU310" s="10"/>
      <c r="AV310" s="16"/>
    </row>
    <row r="311" spans="1:48" ht="15.75">
      <c r="A311">
        <v>261</v>
      </c>
      <c r="C311" s="51"/>
      <c r="D311" s="38" t="s">
        <v>53</v>
      </c>
      <c r="E311"/>
      <c r="F311" s="138">
        <v>1</v>
      </c>
      <c r="G311" s="189">
        <v>3</v>
      </c>
      <c r="H311" s="10"/>
      <c r="I311" s="10"/>
      <c r="J311" s="10"/>
      <c r="K311" s="10"/>
      <c r="L311" s="10"/>
      <c r="M311" s="176">
        <v>0</v>
      </c>
      <c r="N311" s="10"/>
      <c r="O311" s="10"/>
      <c r="P311" s="10"/>
      <c r="Q311" s="10"/>
      <c r="R311" s="10"/>
      <c r="S311" s="176">
        <v>0</v>
      </c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9"/>
      <c r="AP311" s="9"/>
      <c r="AQ311" s="9"/>
      <c r="AR311" s="9"/>
      <c r="AS311" s="16"/>
      <c r="AT311" s="16"/>
      <c r="AU311" s="10"/>
      <c r="AV311" s="16"/>
    </row>
    <row r="312" spans="1:48" ht="15.75">
      <c r="A312">
        <v>262</v>
      </c>
      <c r="C312" s="51"/>
      <c r="D312" s="38" t="s">
        <v>54</v>
      </c>
      <c r="E312"/>
      <c r="F312" s="138">
        <v>1</v>
      </c>
      <c r="G312" s="189">
        <v>3</v>
      </c>
      <c r="H312" s="10"/>
      <c r="I312" s="10"/>
      <c r="J312" s="10"/>
      <c r="K312" s="10"/>
      <c r="L312" s="10"/>
      <c r="M312" s="176">
        <v>0</v>
      </c>
      <c r="N312" s="10"/>
      <c r="O312" s="10"/>
      <c r="P312" s="10"/>
      <c r="Q312" s="10"/>
      <c r="R312" s="10"/>
      <c r="S312" s="176">
        <v>0</v>
      </c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9"/>
      <c r="AP312" s="9"/>
      <c r="AQ312" s="9"/>
      <c r="AR312" s="9"/>
      <c r="AS312" s="16"/>
      <c r="AT312" s="16"/>
      <c r="AU312" s="10"/>
      <c r="AV312" s="16"/>
    </row>
    <row r="313" spans="1:48" ht="15.75">
      <c r="A313">
        <v>263</v>
      </c>
      <c r="C313" s="51">
        <v>50</v>
      </c>
      <c r="D313" s="38" t="s">
        <v>238</v>
      </c>
      <c r="E313"/>
      <c r="F313" s="138">
        <v>1</v>
      </c>
      <c r="G313" s="189">
        <v>5</v>
      </c>
      <c r="H313" s="10"/>
      <c r="I313" s="10"/>
      <c r="J313" s="10"/>
      <c r="K313" s="10"/>
      <c r="L313" s="10"/>
      <c r="M313" s="176">
        <v>1</v>
      </c>
      <c r="N313" s="10"/>
      <c r="O313" s="10"/>
      <c r="P313" s="10"/>
      <c r="Q313" s="10"/>
      <c r="R313" s="10"/>
      <c r="S313" s="176">
        <v>1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76">
        <v>1</v>
      </c>
      <c r="AH313" s="10"/>
      <c r="AI313" s="10"/>
      <c r="AJ313" s="10"/>
      <c r="AK313" s="10"/>
      <c r="AL313" s="10"/>
      <c r="AM313" s="10"/>
      <c r="AN313" s="10"/>
      <c r="AO313" s="9"/>
      <c r="AP313" s="9"/>
      <c r="AQ313" s="9"/>
      <c r="AR313" s="9"/>
      <c r="AS313" s="16"/>
      <c r="AT313" s="16"/>
      <c r="AU313" s="10"/>
      <c r="AV313" s="16"/>
    </row>
    <row r="314" spans="1:48" ht="15.75">
      <c r="A314">
        <v>264</v>
      </c>
      <c r="C314" s="83"/>
      <c r="D314" s="54"/>
      <c r="E314" s="74"/>
      <c r="F314" s="139"/>
      <c r="G314" s="195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9"/>
      <c r="AP314" s="9"/>
      <c r="AQ314" s="9"/>
      <c r="AR314" s="9"/>
      <c r="AS314" s="16"/>
      <c r="AT314" s="16"/>
      <c r="AU314" s="10"/>
      <c r="AV314" s="16"/>
    </row>
    <row r="315" spans="1:90" ht="15.75">
      <c r="A315">
        <v>265</v>
      </c>
      <c r="C315" s="16"/>
      <c r="D315" s="18"/>
      <c r="E315" s="75"/>
      <c r="F315" s="75"/>
      <c r="G315" s="193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9"/>
      <c r="AN315" s="9"/>
      <c r="AO315" s="9"/>
      <c r="AP315" s="9"/>
      <c r="AQ315" s="9"/>
      <c r="AR315" s="9"/>
      <c r="AS315" s="9"/>
      <c r="AT315" s="9"/>
      <c r="AU315" s="10"/>
      <c r="AV315" s="10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</row>
    <row r="316" spans="1:90" ht="18">
      <c r="A316">
        <v>266</v>
      </c>
      <c r="B316" s="53">
        <v>15</v>
      </c>
      <c r="C316" s="16"/>
      <c r="D316" s="160" t="s">
        <v>17</v>
      </c>
      <c r="E316" s="64"/>
      <c r="F316" s="64"/>
      <c r="G316" s="182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9"/>
      <c r="AP316" s="9"/>
      <c r="AQ316" s="9"/>
      <c r="AR316" s="9"/>
      <c r="AS316" s="9"/>
      <c r="AT316" s="9"/>
      <c r="AU316" s="10"/>
      <c r="AV316" s="10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</row>
    <row r="317" spans="1:90" ht="18">
      <c r="A317">
        <v>267</v>
      </c>
      <c r="C317" s="16"/>
      <c r="D317" s="161">
        <f>'RESUM MENSUAL PAPER'!F15</f>
        <v>3224</v>
      </c>
      <c r="E317" s="64"/>
      <c r="F317" s="64"/>
      <c r="G317" s="182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176"/>
      <c r="AL317" s="64"/>
      <c r="AM317" s="64"/>
      <c r="AN317" s="64"/>
      <c r="AO317" s="9"/>
      <c r="AP317" s="9"/>
      <c r="AQ317" s="9"/>
      <c r="AR317" s="9"/>
      <c r="AS317" s="9"/>
      <c r="AT317" s="9"/>
      <c r="AU317" s="10"/>
      <c r="AV317" s="10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</row>
    <row r="318" spans="1:90" ht="15.75">
      <c r="A318">
        <v>268</v>
      </c>
      <c r="C318" s="16"/>
      <c r="D318" s="7" t="s">
        <v>8</v>
      </c>
      <c r="E318" s="63"/>
      <c r="F318" s="61" t="s">
        <v>1</v>
      </c>
      <c r="G318" s="189"/>
      <c r="H318" s="10">
        <f aca="true" t="shared" si="14" ref="H318:AE318">H7</f>
        <v>1</v>
      </c>
      <c r="I318" s="10">
        <f t="shared" si="14"/>
        <v>2</v>
      </c>
      <c r="J318" s="10">
        <f t="shared" si="14"/>
        <v>3</v>
      </c>
      <c r="K318" s="10">
        <f t="shared" si="14"/>
        <v>5</v>
      </c>
      <c r="L318" s="10">
        <f t="shared" si="14"/>
        <v>6</v>
      </c>
      <c r="M318" s="10">
        <f t="shared" si="14"/>
        <v>7</v>
      </c>
      <c r="N318" s="10">
        <f t="shared" si="14"/>
        <v>8</v>
      </c>
      <c r="O318" s="10">
        <f t="shared" si="14"/>
        <v>9</v>
      </c>
      <c r="P318" s="10">
        <f t="shared" si="14"/>
        <v>10</v>
      </c>
      <c r="Q318" s="10">
        <f t="shared" si="14"/>
        <v>12</v>
      </c>
      <c r="R318" s="10">
        <f t="shared" si="14"/>
        <v>13</v>
      </c>
      <c r="S318" s="10">
        <f t="shared" si="14"/>
        <v>14</v>
      </c>
      <c r="T318" s="10">
        <f t="shared" si="14"/>
        <v>15</v>
      </c>
      <c r="U318" s="10">
        <f t="shared" si="14"/>
        <v>16</v>
      </c>
      <c r="V318" s="10">
        <f t="shared" si="14"/>
        <v>17</v>
      </c>
      <c r="W318" s="10">
        <f t="shared" si="14"/>
        <v>19</v>
      </c>
      <c r="X318" s="10">
        <f t="shared" si="14"/>
        <v>20</v>
      </c>
      <c r="Y318" s="10">
        <f t="shared" si="14"/>
        <v>21</v>
      </c>
      <c r="Z318" s="10">
        <f t="shared" si="14"/>
        <v>22</v>
      </c>
      <c r="AA318" s="10">
        <f t="shared" si="14"/>
        <v>23</v>
      </c>
      <c r="AB318" s="10">
        <f t="shared" si="14"/>
        <v>24</v>
      </c>
      <c r="AC318" s="10">
        <f t="shared" si="14"/>
        <v>26</v>
      </c>
      <c r="AD318" s="10">
        <f t="shared" si="14"/>
        <v>27</v>
      </c>
      <c r="AE318" s="10">
        <f t="shared" si="14"/>
        <v>28</v>
      </c>
      <c r="AF318" s="10">
        <f aca="true" t="shared" si="15" ref="AF318:AK318">AF7</f>
        <v>29</v>
      </c>
      <c r="AG318" s="10">
        <f t="shared" si="15"/>
        <v>30</v>
      </c>
      <c r="AH318" s="10">
        <f t="shared" si="15"/>
        <v>0</v>
      </c>
      <c r="AI318" s="10">
        <f t="shared" si="15"/>
        <v>0</v>
      </c>
      <c r="AJ318" s="10">
        <f t="shared" si="15"/>
        <v>0</v>
      </c>
      <c r="AK318" s="10">
        <f t="shared" si="15"/>
        <v>0</v>
      </c>
      <c r="AL318" s="10">
        <f>AL7</f>
        <v>0</v>
      </c>
      <c r="AM318" s="10">
        <f>AM7</f>
        <v>0</v>
      </c>
      <c r="AN318" s="10">
        <f>AN7</f>
        <v>0</v>
      </c>
      <c r="AO318" s="9"/>
      <c r="AP318" s="9"/>
      <c r="AQ318" s="9"/>
      <c r="AR318" s="9"/>
      <c r="AS318" s="10"/>
      <c r="AT318" s="10"/>
      <c r="AU318" s="157"/>
      <c r="AV318" s="10"/>
      <c r="AW318" s="1"/>
      <c r="AX318" s="1"/>
      <c r="AY318" s="1"/>
      <c r="AZ318" s="1"/>
      <c r="BA318" s="5"/>
      <c r="BB318" s="5"/>
      <c r="BC318" s="5"/>
      <c r="BD318" s="5"/>
      <c r="BE318" s="5"/>
      <c r="BF318" s="1"/>
      <c r="BG318" s="5"/>
      <c r="BH318" s="5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</row>
    <row r="319" spans="1:48" ht="15.75">
      <c r="A319">
        <v>269</v>
      </c>
      <c r="C319" s="51">
        <v>1</v>
      </c>
      <c r="D319" s="38" t="s">
        <v>192</v>
      </c>
      <c r="E319"/>
      <c r="F319" s="61">
        <v>1</v>
      </c>
      <c r="G319" s="189" t="s">
        <v>579</v>
      </c>
      <c r="H319" s="46"/>
      <c r="I319" s="46"/>
      <c r="J319" s="46"/>
      <c r="K319" s="46"/>
      <c r="L319" s="178">
        <v>1</v>
      </c>
      <c r="M319" s="46"/>
      <c r="N319" s="46"/>
      <c r="O319" s="46"/>
      <c r="P319" s="46"/>
      <c r="Q319" s="46"/>
      <c r="R319" s="46"/>
      <c r="S319" s="176">
        <v>1</v>
      </c>
      <c r="T319" s="46"/>
      <c r="U319" s="46"/>
      <c r="V319" s="46"/>
      <c r="W319" s="46"/>
      <c r="X319" s="176">
        <v>0.5</v>
      </c>
      <c r="Y319" s="46"/>
      <c r="Z319" s="46"/>
      <c r="AA319" s="46"/>
      <c r="AB319" s="46"/>
      <c r="AC319" s="46"/>
      <c r="AD319" s="176">
        <v>1</v>
      </c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9"/>
      <c r="AP319" s="9"/>
      <c r="AQ319" s="9"/>
      <c r="AR319" s="9"/>
      <c r="AS319" s="16"/>
      <c r="AT319" s="16"/>
      <c r="AU319" s="16"/>
      <c r="AV319" s="16"/>
    </row>
    <row r="320" spans="1:48" ht="15.75">
      <c r="A320">
        <v>270</v>
      </c>
      <c r="C320" s="51">
        <v>2</v>
      </c>
      <c r="D320" s="38" t="s">
        <v>535</v>
      </c>
      <c r="E320"/>
      <c r="F320" s="61">
        <v>1</v>
      </c>
      <c r="G320" s="189">
        <v>3</v>
      </c>
      <c r="H320" s="46"/>
      <c r="I320" s="46"/>
      <c r="J320" s="46"/>
      <c r="K320" s="46"/>
      <c r="L320" s="178">
        <v>1</v>
      </c>
      <c r="M320" s="46"/>
      <c r="N320" s="46"/>
      <c r="O320" s="46"/>
      <c r="P320" s="46"/>
      <c r="Q320" s="46"/>
      <c r="R320" s="46"/>
      <c r="S320" s="176">
        <v>1</v>
      </c>
      <c r="T320" s="46"/>
      <c r="U320" s="46"/>
      <c r="V320" s="46"/>
      <c r="W320" s="46"/>
      <c r="X320" s="176">
        <v>1</v>
      </c>
      <c r="Y320" s="46"/>
      <c r="Z320" s="46"/>
      <c r="AA320" s="46"/>
      <c r="AB320" s="46"/>
      <c r="AC320" s="46"/>
      <c r="AD320" s="176">
        <v>1</v>
      </c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9"/>
      <c r="AP320" s="9"/>
      <c r="AQ320" s="9"/>
      <c r="AR320" s="9"/>
      <c r="AS320" s="16"/>
      <c r="AT320" s="16"/>
      <c r="AU320" s="16"/>
      <c r="AV320" s="16"/>
    </row>
    <row r="321" spans="1:48" ht="15.75">
      <c r="A321">
        <v>271</v>
      </c>
      <c r="C321" s="51"/>
      <c r="D321" s="38" t="s">
        <v>535</v>
      </c>
      <c r="E321"/>
      <c r="F321" s="61">
        <v>1</v>
      </c>
      <c r="G321" s="189" t="s">
        <v>579</v>
      </c>
      <c r="H321" s="46"/>
      <c r="I321" s="46"/>
      <c r="J321" s="46"/>
      <c r="K321" s="46"/>
      <c r="L321" s="178">
        <v>1</v>
      </c>
      <c r="M321" s="46"/>
      <c r="N321" s="46"/>
      <c r="O321" s="46"/>
      <c r="P321" s="46"/>
      <c r="Q321" s="46"/>
      <c r="R321" s="46"/>
      <c r="S321" s="176">
        <v>0.5</v>
      </c>
      <c r="T321" s="46"/>
      <c r="U321" s="46"/>
      <c r="V321" s="46"/>
      <c r="W321" s="46"/>
      <c r="X321" s="176">
        <v>0.5</v>
      </c>
      <c r="Y321" s="46"/>
      <c r="Z321" s="46"/>
      <c r="AA321" s="46"/>
      <c r="AB321" s="46"/>
      <c r="AC321" s="46"/>
      <c r="AD321" s="176">
        <v>1</v>
      </c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9"/>
      <c r="AP321" s="9"/>
      <c r="AQ321" s="9"/>
      <c r="AR321" s="9"/>
      <c r="AS321" s="16"/>
      <c r="AT321" s="16"/>
      <c r="AU321" s="16"/>
      <c r="AV321" s="16"/>
    </row>
    <row r="322" spans="1:48" ht="15.75">
      <c r="A322">
        <v>272</v>
      </c>
      <c r="C322" s="51">
        <v>3</v>
      </c>
      <c r="D322" s="38" t="s">
        <v>536</v>
      </c>
      <c r="E322"/>
      <c r="F322" s="20">
        <v>1</v>
      </c>
      <c r="G322" s="189" t="s">
        <v>579</v>
      </c>
      <c r="H322" s="44"/>
      <c r="I322" s="44"/>
      <c r="J322" s="44"/>
      <c r="K322" s="44"/>
      <c r="L322" s="178">
        <v>1</v>
      </c>
      <c r="M322" s="44"/>
      <c r="N322" s="44"/>
      <c r="O322" s="44"/>
      <c r="P322" s="44"/>
      <c r="Q322" s="44"/>
      <c r="R322" s="44"/>
      <c r="S322" s="176">
        <v>1</v>
      </c>
      <c r="T322" s="44"/>
      <c r="U322" s="44"/>
      <c r="V322" s="44"/>
      <c r="W322" s="44"/>
      <c r="X322" s="176">
        <v>0.5</v>
      </c>
      <c r="Y322" s="44"/>
      <c r="Z322" s="44"/>
      <c r="AA322" s="44"/>
      <c r="AB322" s="44"/>
      <c r="AC322" s="44"/>
      <c r="AD322" s="176">
        <v>1</v>
      </c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9"/>
      <c r="AP322" s="9"/>
      <c r="AQ322" s="9"/>
      <c r="AR322" s="9"/>
      <c r="AS322" s="16"/>
      <c r="AT322" s="16"/>
      <c r="AU322" s="16"/>
      <c r="AV322" s="16"/>
    </row>
    <row r="323" spans="1:48" ht="15.75">
      <c r="A323">
        <v>273</v>
      </c>
      <c r="C323" s="51">
        <v>4</v>
      </c>
      <c r="D323" s="38" t="s">
        <v>537</v>
      </c>
      <c r="E323"/>
      <c r="F323" s="61">
        <v>1</v>
      </c>
      <c r="G323" s="189">
        <v>3</v>
      </c>
      <c r="H323" s="46"/>
      <c r="I323" s="46"/>
      <c r="J323" s="46"/>
      <c r="K323" s="46"/>
      <c r="L323" s="178">
        <v>1</v>
      </c>
      <c r="M323" s="46"/>
      <c r="N323" s="46"/>
      <c r="O323" s="46"/>
      <c r="P323" s="46"/>
      <c r="Q323" s="46"/>
      <c r="R323" s="46"/>
      <c r="S323" s="176">
        <v>1</v>
      </c>
      <c r="T323" s="46"/>
      <c r="U323" s="46"/>
      <c r="V323" s="46"/>
      <c r="W323" s="46"/>
      <c r="X323" s="176">
        <v>0.5</v>
      </c>
      <c r="Y323" s="46"/>
      <c r="Z323" s="46"/>
      <c r="AA323" s="46"/>
      <c r="AB323" s="46"/>
      <c r="AC323" s="46"/>
      <c r="AD323" s="176">
        <v>1</v>
      </c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9"/>
      <c r="AP323" s="9"/>
      <c r="AQ323" s="9"/>
      <c r="AR323" s="9"/>
      <c r="AS323" s="16"/>
      <c r="AT323" s="16"/>
      <c r="AU323" s="16"/>
      <c r="AV323" s="16"/>
    </row>
    <row r="324" spans="1:48" ht="15.75">
      <c r="A324">
        <v>274</v>
      </c>
      <c r="C324" s="51">
        <v>5</v>
      </c>
      <c r="D324" s="38" t="s">
        <v>143</v>
      </c>
      <c r="E324"/>
      <c r="F324" s="61">
        <v>1</v>
      </c>
      <c r="G324" s="189">
        <v>3</v>
      </c>
      <c r="H324" s="46"/>
      <c r="I324" s="46"/>
      <c r="J324" s="46"/>
      <c r="K324" s="46"/>
      <c r="L324" s="178">
        <v>1</v>
      </c>
      <c r="M324" s="46"/>
      <c r="N324" s="46"/>
      <c r="O324" s="46"/>
      <c r="P324" s="46"/>
      <c r="Q324" s="46"/>
      <c r="R324" s="46"/>
      <c r="S324" s="178">
        <v>1</v>
      </c>
      <c r="T324" s="46"/>
      <c r="U324" s="46"/>
      <c r="V324" s="46"/>
      <c r="W324" s="46"/>
      <c r="X324" s="176">
        <v>1</v>
      </c>
      <c r="Y324" s="46"/>
      <c r="Z324" s="46"/>
      <c r="AA324" s="46"/>
      <c r="AB324" s="46"/>
      <c r="AC324" s="46"/>
      <c r="AD324" s="176">
        <v>1</v>
      </c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9"/>
      <c r="AP324" s="9"/>
      <c r="AQ324" s="9"/>
      <c r="AR324" s="9"/>
      <c r="AS324" s="16"/>
      <c r="AT324" s="16"/>
      <c r="AU324" s="16"/>
      <c r="AV324" s="16"/>
    </row>
    <row r="325" spans="1:48" ht="15.75">
      <c r="A325">
        <v>275</v>
      </c>
      <c r="C325" s="51">
        <v>6</v>
      </c>
      <c r="D325" s="38" t="s">
        <v>257</v>
      </c>
      <c r="E325"/>
      <c r="F325" s="61">
        <v>1</v>
      </c>
      <c r="G325" s="189" t="s">
        <v>579</v>
      </c>
      <c r="H325" s="46"/>
      <c r="I325" s="46"/>
      <c r="J325" s="46"/>
      <c r="K325" s="46"/>
      <c r="L325" s="176">
        <v>1</v>
      </c>
      <c r="M325" s="46"/>
      <c r="N325" s="46"/>
      <c r="O325" s="46"/>
      <c r="P325" s="46"/>
      <c r="Q325" s="46"/>
      <c r="R325" s="46"/>
      <c r="S325" s="176">
        <v>0.5</v>
      </c>
      <c r="T325" s="46"/>
      <c r="U325" s="46"/>
      <c r="V325" s="46"/>
      <c r="W325" s="46"/>
      <c r="X325" s="176">
        <v>0.5</v>
      </c>
      <c r="Y325" s="46"/>
      <c r="Z325" s="46"/>
      <c r="AA325" s="46"/>
      <c r="AB325" s="46"/>
      <c r="AC325" s="46"/>
      <c r="AD325" s="176">
        <v>1</v>
      </c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9"/>
      <c r="AP325" s="9"/>
      <c r="AQ325" s="9"/>
      <c r="AR325" s="9"/>
      <c r="AS325" s="16"/>
      <c r="AT325" s="16"/>
      <c r="AU325" s="16"/>
      <c r="AV325" s="16"/>
    </row>
    <row r="326" spans="1:48" ht="15.75">
      <c r="A326">
        <v>276</v>
      </c>
      <c r="C326" s="51">
        <v>7</v>
      </c>
      <c r="D326" s="38" t="s">
        <v>538</v>
      </c>
      <c r="E326"/>
      <c r="F326" s="61">
        <v>1</v>
      </c>
      <c r="G326" s="189">
        <v>3</v>
      </c>
      <c r="H326" s="47"/>
      <c r="I326" s="47"/>
      <c r="J326" s="47"/>
      <c r="K326" s="47"/>
      <c r="L326" s="178">
        <v>0.5</v>
      </c>
      <c r="M326" s="47"/>
      <c r="N326" s="47"/>
      <c r="O326" s="47"/>
      <c r="P326" s="47"/>
      <c r="Q326" s="47"/>
      <c r="R326" s="47"/>
      <c r="S326" s="176">
        <v>1</v>
      </c>
      <c r="T326" s="47"/>
      <c r="U326" s="47"/>
      <c r="V326" s="47"/>
      <c r="W326" s="47"/>
      <c r="X326" s="176">
        <v>0.5</v>
      </c>
      <c r="Y326" s="47"/>
      <c r="Z326" s="47"/>
      <c r="AA326" s="47"/>
      <c r="AB326" s="47"/>
      <c r="AC326" s="47"/>
      <c r="AD326" s="176">
        <v>1</v>
      </c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9"/>
      <c r="AP326" s="9"/>
      <c r="AQ326" s="9"/>
      <c r="AR326" s="9"/>
      <c r="AS326" s="16"/>
      <c r="AT326" s="16"/>
      <c r="AU326" s="16"/>
      <c r="AV326" s="16"/>
    </row>
    <row r="327" spans="1:48" ht="15.75">
      <c r="A327">
        <v>277</v>
      </c>
      <c r="C327" s="83"/>
      <c r="D327" s="38"/>
      <c r="E327" s="71"/>
      <c r="F327" s="61"/>
      <c r="G327" s="189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9"/>
      <c r="AP327" s="9"/>
      <c r="AQ327" s="9"/>
      <c r="AR327" s="9"/>
      <c r="AS327" s="16"/>
      <c r="AT327" s="16"/>
      <c r="AU327" s="16"/>
      <c r="AV327" s="16"/>
    </row>
    <row r="328" spans="1:90" ht="15.75">
      <c r="A328">
        <v>278</v>
      </c>
      <c r="C328" s="16"/>
      <c r="D328" s="18"/>
      <c r="E328" s="73"/>
      <c r="F328" s="73"/>
      <c r="G328" s="19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9"/>
      <c r="AP328" s="9"/>
      <c r="AQ328" s="9"/>
      <c r="AR328" s="9"/>
      <c r="AS328" s="9"/>
      <c r="AT328" s="9"/>
      <c r="AU328" s="10"/>
      <c r="AV328" s="10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</row>
    <row r="329" spans="1:90" ht="18">
      <c r="A329">
        <v>279</v>
      </c>
      <c r="B329" s="53">
        <v>16</v>
      </c>
      <c r="C329" s="16"/>
      <c r="D329" s="50" t="s">
        <v>18</v>
      </c>
      <c r="E329" s="64"/>
      <c r="F329" s="64"/>
      <c r="G329" s="182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9"/>
      <c r="AP329" s="9"/>
      <c r="AQ329" s="9"/>
      <c r="AR329" s="9"/>
      <c r="AS329" s="9"/>
      <c r="AT329" s="9"/>
      <c r="AU329" s="10"/>
      <c r="AV329" s="10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</row>
    <row r="330" spans="1:90" ht="18">
      <c r="A330">
        <v>280</v>
      </c>
      <c r="C330" s="16"/>
      <c r="D330" s="84">
        <f>'RESUM MENSUAL PAPER'!F16</f>
        <v>13112</v>
      </c>
      <c r="E330" s="64"/>
      <c r="F330" s="64"/>
      <c r="G330" s="182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9"/>
      <c r="AP330" s="9"/>
      <c r="AQ330" s="9"/>
      <c r="AR330" s="9"/>
      <c r="AS330" s="9"/>
      <c r="AT330" s="9"/>
      <c r="AU330" s="10"/>
      <c r="AV330" s="10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</row>
    <row r="331" spans="1:90" ht="15.75">
      <c r="A331">
        <v>281</v>
      </c>
      <c r="C331" s="16"/>
      <c r="D331" s="7" t="s">
        <v>8</v>
      </c>
      <c r="E331" s="63"/>
      <c r="F331" s="61" t="s">
        <v>1</v>
      </c>
      <c r="G331" s="189"/>
      <c r="H331" s="10">
        <f aca="true" t="shared" si="16" ref="H331:AE331">H7</f>
        <v>1</v>
      </c>
      <c r="I331" s="10">
        <f t="shared" si="16"/>
        <v>2</v>
      </c>
      <c r="J331" s="10">
        <f t="shared" si="16"/>
        <v>3</v>
      </c>
      <c r="K331" s="10">
        <f t="shared" si="16"/>
        <v>5</v>
      </c>
      <c r="L331" s="10">
        <f t="shared" si="16"/>
        <v>6</v>
      </c>
      <c r="M331" s="10">
        <f t="shared" si="16"/>
        <v>7</v>
      </c>
      <c r="N331" s="10">
        <f t="shared" si="16"/>
        <v>8</v>
      </c>
      <c r="O331" s="10">
        <f t="shared" si="16"/>
        <v>9</v>
      </c>
      <c r="P331" s="10">
        <f t="shared" si="16"/>
        <v>10</v>
      </c>
      <c r="Q331" s="10">
        <f t="shared" si="16"/>
        <v>12</v>
      </c>
      <c r="R331" s="10">
        <f t="shared" si="16"/>
        <v>13</v>
      </c>
      <c r="S331" s="10">
        <f t="shared" si="16"/>
        <v>14</v>
      </c>
      <c r="T331" s="10">
        <f t="shared" si="16"/>
        <v>15</v>
      </c>
      <c r="U331" s="10">
        <f t="shared" si="16"/>
        <v>16</v>
      </c>
      <c r="V331" s="10">
        <f t="shared" si="16"/>
        <v>17</v>
      </c>
      <c r="W331" s="10">
        <f t="shared" si="16"/>
        <v>19</v>
      </c>
      <c r="X331" s="10">
        <f t="shared" si="16"/>
        <v>20</v>
      </c>
      <c r="Y331" s="10">
        <f t="shared" si="16"/>
        <v>21</v>
      </c>
      <c r="Z331" s="10">
        <f t="shared" si="16"/>
        <v>22</v>
      </c>
      <c r="AA331" s="10">
        <f t="shared" si="16"/>
        <v>23</v>
      </c>
      <c r="AB331" s="10">
        <f t="shared" si="16"/>
        <v>24</v>
      </c>
      <c r="AC331" s="10">
        <f t="shared" si="16"/>
        <v>26</v>
      </c>
      <c r="AD331" s="10">
        <f t="shared" si="16"/>
        <v>27</v>
      </c>
      <c r="AE331" s="10">
        <f t="shared" si="16"/>
        <v>28</v>
      </c>
      <c r="AF331" s="10">
        <f aca="true" t="shared" si="17" ref="AF331:AK331">AF7</f>
        <v>29</v>
      </c>
      <c r="AG331" s="10">
        <f t="shared" si="17"/>
        <v>30</v>
      </c>
      <c r="AH331" s="10">
        <f t="shared" si="17"/>
        <v>0</v>
      </c>
      <c r="AI331" s="10">
        <f t="shared" si="17"/>
        <v>0</v>
      </c>
      <c r="AJ331" s="10">
        <f t="shared" si="17"/>
        <v>0</v>
      </c>
      <c r="AK331" s="10">
        <f t="shared" si="17"/>
        <v>0</v>
      </c>
      <c r="AL331" s="10">
        <f>AL7</f>
        <v>0</v>
      </c>
      <c r="AM331" s="10">
        <f>AM7</f>
        <v>0</v>
      </c>
      <c r="AN331" s="10">
        <f>AN7</f>
        <v>0</v>
      </c>
      <c r="AO331" s="9"/>
      <c r="AP331" s="9"/>
      <c r="AQ331" s="9"/>
      <c r="AR331" s="9"/>
      <c r="AS331" s="10"/>
      <c r="AT331" s="10"/>
      <c r="AU331" s="157"/>
      <c r="AV331" s="10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</row>
    <row r="332" spans="1:88" ht="15.75">
      <c r="A332">
        <v>282</v>
      </c>
      <c r="C332" s="51">
        <v>1</v>
      </c>
      <c r="D332" s="38" t="s">
        <v>49</v>
      </c>
      <c r="E332"/>
      <c r="F332" s="61">
        <v>1</v>
      </c>
      <c r="G332" s="189" t="s">
        <v>579</v>
      </c>
      <c r="H332" s="10"/>
      <c r="I332" s="10"/>
      <c r="J332" s="10"/>
      <c r="K332" s="10"/>
      <c r="L332" s="176">
        <v>1</v>
      </c>
      <c r="M332" s="10"/>
      <c r="N332" s="10"/>
      <c r="O332" s="10"/>
      <c r="P332" s="10"/>
      <c r="Q332" s="10"/>
      <c r="R332" s="10"/>
      <c r="S332" s="176">
        <v>1</v>
      </c>
      <c r="T332" s="10"/>
      <c r="U332" s="10"/>
      <c r="V332" s="10"/>
      <c r="W332" s="10"/>
      <c r="X332" s="176">
        <v>1</v>
      </c>
      <c r="Y332" s="10"/>
      <c r="Z332" s="10"/>
      <c r="AA332" s="10"/>
      <c r="AB332" s="10"/>
      <c r="AC332" s="10"/>
      <c r="AD332" s="176">
        <v>1</v>
      </c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9"/>
      <c r="AP332" s="9"/>
      <c r="AQ332" s="9"/>
      <c r="AR332" s="9"/>
      <c r="AS332" s="10"/>
      <c r="AT332" s="10"/>
      <c r="AU332" s="10"/>
      <c r="AV332" s="10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</row>
    <row r="333" spans="1:88" ht="15.75">
      <c r="A333">
        <v>283</v>
      </c>
      <c r="C333" s="51">
        <v>2</v>
      </c>
      <c r="D333" s="38" t="s">
        <v>346</v>
      </c>
      <c r="E333"/>
      <c r="F333" s="61">
        <v>1</v>
      </c>
      <c r="G333" s="189" t="s">
        <v>579</v>
      </c>
      <c r="H333" s="10"/>
      <c r="I333" s="10"/>
      <c r="J333" s="10"/>
      <c r="K333" s="10"/>
      <c r="L333" s="176">
        <v>0.5</v>
      </c>
      <c r="M333" s="10"/>
      <c r="N333" s="10"/>
      <c r="O333" s="10"/>
      <c r="P333" s="10"/>
      <c r="Q333" s="10"/>
      <c r="R333" s="10"/>
      <c r="S333" s="176">
        <v>1</v>
      </c>
      <c r="T333" s="10"/>
      <c r="U333" s="10"/>
      <c r="V333" s="10"/>
      <c r="W333" s="10"/>
      <c r="X333" s="176">
        <v>1</v>
      </c>
      <c r="Y333" s="10"/>
      <c r="Z333" s="10"/>
      <c r="AA333" s="10"/>
      <c r="AB333" s="10"/>
      <c r="AC333" s="10"/>
      <c r="AD333" s="176">
        <v>1</v>
      </c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9"/>
      <c r="AP333" s="9"/>
      <c r="AQ333" s="9"/>
      <c r="AR333" s="9"/>
      <c r="AS333" s="10"/>
      <c r="AT333" s="10"/>
      <c r="AU333" s="10"/>
      <c r="AV333" s="10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</row>
    <row r="334" spans="1:88" ht="15.75">
      <c r="A334">
        <v>284</v>
      </c>
      <c r="C334" s="51">
        <v>3</v>
      </c>
      <c r="D334" s="38" t="s">
        <v>347</v>
      </c>
      <c r="E334">
        <v>0</v>
      </c>
      <c r="F334" s="61">
        <v>1</v>
      </c>
      <c r="G334" s="189" t="s">
        <v>200</v>
      </c>
      <c r="H334" s="10"/>
      <c r="I334" s="178">
        <v>1</v>
      </c>
      <c r="J334" s="10"/>
      <c r="K334" s="10"/>
      <c r="L334" s="176">
        <v>0.5</v>
      </c>
      <c r="M334" s="10"/>
      <c r="N334" s="10"/>
      <c r="O334" s="176">
        <v>1</v>
      </c>
      <c r="P334" s="10"/>
      <c r="Q334" s="10"/>
      <c r="R334" s="10"/>
      <c r="S334" s="178">
        <v>1</v>
      </c>
      <c r="T334" s="10"/>
      <c r="U334" s="176">
        <v>1</v>
      </c>
      <c r="V334" s="10"/>
      <c r="W334" s="10"/>
      <c r="X334" s="176">
        <v>0.5</v>
      </c>
      <c r="Y334" s="10"/>
      <c r="Z334" s="10"/>
      <c r="AA334" s="178">
        <v>1</v>
      </c>
      <c r="AB334" s="10"/>
      <c r="AC334" s="10"/>
      <c r="AD334" s="176">
        <v>0.5</v>
      </c>
      <c r="AE334" s="10"/>
      <c r="AF334" s="10"/>
      <c r="AG334" s="176">
        <v>1</v>
      </c>
      <c r="AH334" s="10"/>
      <c r="AI334" s="10"/>
      <c r="AJ334" s="10"/>
      <c r="AK334" s="10"/>
      <c r="AL334" s="10"/>
      <c r="AM334" s="10"/>
      <c r="AN334" s="10"/>
      <c r="AO334" s="9"/>
      <c r="AP334" s="9"/>
      <c r="AQ334" s="9"/>
      <c r="AR334" s="9"/>
      <c r="AS334" s="10"/>
      <c r="AT334" s="10"/>
      <c r="AU334" s="10"/>
      <c r="AV334" s="10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</row>
    <row r="335" spans="1:88" ht="15.75">
      <c r="A335">
        <v>285</v>
      </c>
      <c r="C335" s="51">
        <v>4</v>
      </c>
      <c r="D335" s="38" t="s">
        <v>348</v>
      </c>
      <c r="E335">
        <v>0</v>
      </c>
      <c r="F335" s="61">
        <v>1</v>
      </c>
      <c r="G335" s="189" t="s">
        <v>579</v>
      </c>
      <c r="H335" s="10"/>
      <c r="I335" s="178">
        <v>1</v>
      </c>
      <c r="J335" s="10"/>
      <c r="K335" s="10"/>
      <c r="L335" s="176">
        <v>1</v>
      </c>
      <c r="M335" s="10"/>
      <c r="N335" s="10"/>
      <c r="O335" s="178">
        <v>1</v>
      </c>
      <c r="P335" s="10"/>
      <c r="Q335" s="10"/>
      <c r="R335" s="10"/>
      <c r="S335" s="176">
        <v>1</v>
      </c>
      <c r="T335" s="10"/>
      <c r="U335" s="176">
        <v>1</v>
      </c>
      <c r="V335" s="10"/>
      <c r="W335" s="10"/>
      <c r="X335" s="176">
        <v>1</v>
      </c>
      <c r="Y335" s="10"/>
      <c r="Z335" s="10"/>
      <c r="AA335" s="176">
        <v>1</v>
      </c>
      <c r="AB335" s="10"/>
      <c r="AC335" s="10"/>
      <c r="AD335" s="176">
        <v>1</v>
      </c>
      <c r="AE335" s="10"/>
      <c r="AF335" s="10"/>
      <c r="AG335" s="178">
        <v>1</v>
      </c>
      <c r="AH335" s="10"/>
      <c r="AI335" s="10"/>
      <c r="AJ335" s="10"/>
      <c r="AK335" s="10"/>
      <c r="AL335" s="10"/>
      <c r="AM335" s="10"/>
      <c r="AN335" s="10"/>
      <c r="AO335" s="9"/>
      <c r="AP335" s="9"/>
      <c r="AQ335" s="9"/>
      <c r="AR335" s="9"/>
      <c r="AS335" s="10"/>
      <c r="AT335" s="10"/>
      <c r="AU335" s="10"/>
      <c r="AV335" s="10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</row>
    <row r="336" spans="1:88" ht="15.75">
      <c r="A336">
        <v>287</v>
      </c>
      <c r="C336" s="51">
        <v>5</v>
      </c>
      <c r="D336" s="38" t="s">
        <v>349</v>
      </c>
      <c r="E336">
        <v>1</v>
      </c>
      <c r="F336" s="61">
        <v>1</v>
      </c>
      <c r="G336" s="189" t="s">
        <v>200</v>
      </c>
      <c r="H336" s="10"/>
      <c r="I336" s="178">
        <v>1</v>
      </c>
      <c r="J336" s="10"/>
      <c r="K336" s="10"/>
      <c r="L336" s="176">
        <v>1</v>
      </c>
      <c r="M336" s="10"/>
      <c r="N336" s="10"/>
      <c r="O336" s="176">
        <v>1</v>
      </c>
      <c r="P336" s="10"/>
      <c r="Q336" s="10"/>
      <c r="R336" s="10"/>
      <c r="S336" s="176">
        <v>0.5</v>
      </c>
      <c r="T336" s="10"/>
      <c r="U336" s="176">
        <v>1</v>
      </c>
      <c r="V336" s="10"/>
      <c r="W336" s="10"/>
      <c r="X336" s="176">
        <v>1</v>
      </c>
      <c r="Y336" s="10"/>
      <c r="Z336" s="10"/>
      <c r="AA336" s="176">
        <v>1</v>
      </c>
      <c r="AB336" s="10"/>
      <c r="AC336" s="10"/>
      <c r="AD336" s="176">
        <v>1</v>
      </c>
      <c r="AE336" s="10"/>
      <c r="AF336" s="10"/>
      <c r="AG336" s="176">
        <v>1</v>
      </c>
      <c r="AH336" s="10"/>
      <c r="AI336" s="10"/>
      <c r="AJ336" s="10"/>
      <c r="AK336" s="10"/>
      <c r="AL336" s="10"/>
      <c r="AM336" s="10"/>
      <c r="AN336" s="10"/>
      <c r="AO336" s="9"/>
      <c r="AP336" s="9"/>
      <c r="AQ336" s="9"/>
      <c r="AR336" s="9"/>
      <c r="AS336" s="10"/>
      <c r="AT336" s="10"/>
      <c r="AU336" s="10"/>
      <c r="AV336" s="10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</row>
    <row r="337" spans="1:88" ht="15.75">
      <c r="A337">
        <v>288</v>
      </c>
      <c r="C337" s="51">
        <v>6</v>
      </c>
      <c r="D337" s="38" t="s">
        <v>350</v>
      </c>
      <c r="E337">
        <v>0</v>
      </c>
      <c r="F337" s="61">
        <v>1</v>
      </c>
      <c r="G337" s="189" t="s">
        <v>579</v>
      </c>
      <c r="L337" s="176">
        <v>1</v>
      </c>
      <c r="S337" s="176">
        <v>1</v>
      </c>
      <c r="X337" s="176">
        <v>1</v>
      </c>
      <c r="AD337" s="176">
        <v>1</v>
      </c>
      <c r="AO337" s="9"/>
      <c r="AP337" s="9"/>
      <c r="AQ337" s="9"/>
      <c r="AR337" s="9"/>
      <c r="AS337" s="10"/>
      <c r="AT337" s="10"/>
      <c r="AU337" s="10"/>
      <c r="AV337" s="10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</row>
    <row r="338" spans="1:88" ht="15.75">
      <c r="A338">
        <v>289</v>
      </c>
      <c r="C338" s="51">
        <v>7</v>
      </c>
      <c r="D338" s="38" t="s">
        <v>56</v>
      </c>
      <c r="E338">
        <v>1</v>
      </c>
      <c r="F338" s="61">
        <v>1</v>
      </c>
      <c r="G338" s="189" t="s">
        <v>200</v>
      </c>
      <c r="I338" s="178">
        <v>1</v>
      </c>
      <c r="L338" s="176">
        <v>1</v>
      </c>
      <c r="O338" s="178">
        <v>1</v>
      </c>
      <c r="S338" s="176">
        <v>1</v>
      </c>
      <c r="U338" s="178">
        <v>1</v>
      </c>
      <c r="X338" s="176">
        <v>1</v>
      </c>
      <c r="AA338" s="176">
        <v>1</v>
      </c>
      <c r="AD338" s="176">
        <v>1</v>
      </c>
      <c r="AG338" s="178">
        <v>1</v>
      </c>
      <c r="AO338" s="9"/>
      <c r="AP338" s="9"/>
      <c r="AQ338" s="9"/>
      <c r="AR338" s="9"/>
      <c r="AS338" s="10"/>
      <c r="AT338" s="10"/>
      <c r="AU338" s="10"/>
      <c r="AV338" s="10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</row>
    <row r="339" spans="1:88" ht="15.75">
      <c r="A339">
        <v>290</v>
      </c>
      <c r="C339" s="51">
        <v>8</v>
      </c>
      <c r="D339" s="38" t="s">
        <v>351</v>
      </c>
      <c r="E339">
        <v>1</v>
      </c>
      <c r="F339" s="61">
        <v>1</v>
      </c>
      <c r="G339" s="189" t="s">
        <v>200</v>
      </c>
      <c r="I339" s="178">
        <v>1</v>
      </c>
      <c r="L339" s="176">
        <v>1</v>
      </c>
      <c r="O339" s="176">
        <v>1</v>
      </c>
      <c r="S339" s="178">
        <v>0.5</v>
      </c>
      <c r="X339" s="176">
        <v>1</v>
      </c>
      <c r="AA339" s="176">
        <v>1</v>
      </c>
      <c r="AD339" s="176">
        <v>0.5</v>
      </c>
      <c r="AG339" s="178">
        <v>1</v>
      </c>
      <c r="AO339" s="9"/>
      <c r="AP339" s="9"/>
      <c r="AQ339" s="9"/>
      <c r="AR339" s="9"/>
      <c r="AS339" s="10"/>
      <c r="AT339" s="10"/>
      <c r="AU339" s="10"/>
      <c r="AV339" s="10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</row>
    <row r="340" spans="1:88" ht="15.75">
      <c r="A340">
        <v>291</v>
      </c>
      <c r="C340" s="51">
        <v>9</v>
      </c>
      <c r="D340" s="38" t="s">
        <v>57</v>
      </c>
      <c r="E340"/>
      <c r="F340" s="61">
        <v>1</v>
      </c>
      <c r="G340" s="189"/>
      <c r="L340" s="176">
        <v>1</v>
      </c>
      <c r="S340" s="178">
        <v>1</v>
      </c>
      <c r="X340" s="176">
        <v>0.5</v>
      </c>
      <c r="AD340" s="176">
        <v>1</v>
      </c>
      <c r="AO340" s="9"/>
      <c r="AP340" s="9"/>
      <c r="AQ340" s="9"/>
      <c r="AR340" s="9"/>
      <c r="AS340" s="10"/>
      <c r="AT340" s="10"/>
      <c r="AU340" s="10"/>
      <c r="AV340" s="10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</row>
    <row r="341" spans="1:88" ht="15.75">
      <c r="A341">
        <v>292</v>
      </c>
      <c r="C341" s="51">
        <v>10</v>
      </c>
      <c r="D341" s="38" t="s">
        <v>58</v>
      </c>
      <c r="E341"/>
      <c r="F341" s="61">
        <v>1</v>
      </c>
      <c r="G341" s="189">
        <v>3</v>
      </c>
      <c r="L341" s="176">
        <v>0.5</v>
      </c>
      <c r="S341" s="176">
        <v>1</v>
      </c>
      <c r="X341" s="176">
        <v>1</v>
      </c>
      <c r="AD341" s="176">
        <v>1</v>
      </c>
      <c r="AO341" s="9"/>
      <c r="AP341" s="9"/>
      <c r="AQ341" s="9"/>
      <c r="AR341" s="9"/>
      <c r="AS341" s="10"/>
      <c r="AT341" s="10"/>
      <c r="AU341" s="10"/>
      <c r="AV341" s="10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</row>
    <row r="342" spans="1:88" ht="15.75">
      <c r="A342">
        <v>293</v>
      </c>
      <c r="C342" s="51">
        <v>11</v>
      </c>
      <c r="D342" s="38" t="s">
        <v>539</v>
      </c>
      <c r="E342"/>
      <c r="F342" s="20">
        <v>1</v>
      </c>
      <c r="G342" s="189">
        <v>3</v>
      </c>
      <c r="I342" s="178">
        <v>1</v>
      </c>
      <c r="L342" s="176">
        <v>1</v>
      </c>
      <c r="O342" s="176">
        <v>1</v>
      </c>
      <c r="S342" s="178">
        <v>1</v>
      </c>
      <c r="U342" s="176">
        <v>0</v>
      </c>
      <c r="X342" s="176">
        <v>1</v>
      </c>
      <c r="AA342" s="176">
        <v>1</v>
      </c>
      <c r="AD342" s="176">
        <v>0.5</v>
      </c>
      <c r="AG342" s="176">
        <v>1</v>
      </c>
      <c r="AO342" s="9"/>
      <c r="AP342" s="9"/>
      <c r="AQ342" s="9"/>
      <c r="AR342" s="9"/>
      <c r="AS342" s="10"/>
      <c r="AT342" s="10"/>
      <c r="AU342" s="10"/>
      <c r="AV342" s="10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</row>
    <row r="343" spans="1:88" ht="15.75">
      <c r="A343">
        <v>294</v>
      </c>
      <c r="C343" s="51">
        <v>12</v>
      </c>
      <c r="D343" s="38" t="s">
        <v>71</v>
      </c>
      <c r="E343"/>
      <c r="F343" s="61">
        <v>1</v>
      </c>
      <c r="G343" s="189">
        <v>3</v>
      </c>
      <c r="L343" s="176">
        <v>0.5</v>
      </c>
      <c r="S343" s="176">
        <v>0.5</v>
      </c>
      <c r="X343" s="176">
        <v>0.5</v>
      </c>
      <c r="AD343" s="176">
        <v>1</v>
      </c>
      <c r="AO343" s="9"/>
      <c r="AP343" s="9"/>
      <c r="AQ343" s="9"/>
      <c r="AR343" s="9"/>
      <c r="AS343" s="10"/>
      <c r="AT343" s="10"/>
      <c r="AU343" s="10"/>
      <c r="AV343" s="10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</row>
    <row r="344" spans="1:88" ht="15.75">
      <c r="A344">
        <v>295</v>
      </c>
      <c r="C344" s="51">
        <v>13</v>
      </c>
      <c r="D344" s="38" t="s">
        <v>352</v>
      </c>
      <c r="E344"/>
      <c r="F344" s="61">
        <v>1</v>
      </c>
      <c r="G344" s="189" t="s">
        <v>579</v>
      </c>
      <c r="L344" s="176">
        <v>0.5</v>
      </c>
      <c r="S344" s="176">
        <v>0.5</v>
      </c>
      <c r="X344" s="176">
        <v>0.5</v>
      </c>
      <c r="AD344" s="176">
        <v>0.5</v>
      </c>
      <c r="AO344" s="9"/>
      <c r="AP344" s="9"/>
      <c r="AQ344" s="9"/>
      <c r="AR344" s="9"/>
      <c r="AS344" s="10"/>
      <c r="AT344" s="10"/>
      <c r="AU344" s="10"/>
      <c r="AV344" s="10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</row>
    <row r="345" spans="1:88" ht="15.75">
      <c r="A345">
        <v>296</v>
      </c>
      <c r="C345" s="51">
        <v>14</v>
      </c>
      <c r="D345" s="54" t="s">
        <v>148</v>
      </c>
      <c r="E345">
        <v>1</v>
      </c>
      <c r="F345" s="61">
        <v>1</v>
      </c>
      <c r="G345" s="189" t="s">
        <v>200</v>
      </c>
      <c r="H345" s="10"/>
      <c r="I345" s="178">
        <v>1</v>
      </c>
      <c r="J345" s="10"/>
      <c r="K345" s="10"/>
      <c r="L345" s="176">
        <v>0.5</v>
      </c>
      <c r="M345" s="10"/>
      <c r="N345" s="10"/>
      <c r="O345" s="176">
        <v>1</v>
      </c>
      <c r="P345" s="10"/>
      <c r="Q345" s="10"/>
      <c r="R345" s="10"/>
      <c r="S345" s="176">
        <v>1</v>
      </c>
      <c r="T345" s="10"/>
      <c r="U345" s="176">
        <v>0.5</v>
      </c>
      <c r="V345" s="10"/>
      <c r="W345" s="10"/>
      <c r="X345" s="176">
        <v>1</v>
      </c>
      <c r="Y345" s="10"/>
      <c r="Z345" s="10"/>
      <c r="AA345" s="176">
        <v>1</v>
      </c>
      <c r="AB345" s="10"/>
      <c r="AC345" s="10"/>
      <c r="AD345" s="176">
        <v>1</v>
      </c>
      <c r="AE345" s="10"/>
      <c r="AF345" s="10"/>
      <c r="AG345" s="176">
        <v>1</v>
      </c>
      <c r="AH345" s="10"/>
      <c r="AI345" s="10"/>
      <c r="AJ345" s="10"/>
      <c r="AK345" s="10"/>
      <c r="AL345" s="10"/>
      <c r="AM345" s="10"/>
      <c r="AN345" s="10"/>
      <c r="AO345" s="9"/>
      <c r="AP345" s="9"/>
      <c r="AQ345" s="9"/>
      <c r="AR345" s="9"/>
      <c r="AS345" s="10"/>
      <c r="AT345" s="10"/>
      <c r="AU345" s="10"/>
      <c r="AV345" s="10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</row>
    <row r="346" spans="1:88" ht="15.75">
      <c r="A346">
        <v>297</v>
      </c>
      <c r="C346" s="51">
        <v>15</v>
      </c>
      <c r="D346" s="38" t="s">
        <v>181</v>
      </c>
      <c r="E346">
        <v>0</v>
      </c>
      <c r="F346" s="61">
        <v>1</v>
      </c>
      <c r="G346" s="189">
        <v>3</v>
      </c>
      <c r="H346" s="10"/>
      <c r="I346" s="178">
        <v>1</v>
      </c>
      <c r="J346" s="10"/>
      <c r="K346" s="10"/>
      <c r="L346" s="176">
        <v>1</v>
      </c>
      <c r="M346" s="10"/>
      <c r="N346" s="10"/>
      <c r="O346" s="178">
        <v>1</v>
      </c>
      <c r="P346" s="10"/>
      <c r="Q346" s="10"/>
      <c r="R346" s="10"/>
      <c r="S346" s="178">
        <v>0.5</v>
      </c>
      <c r="T346" s="10"/>
      <c r="U346" s="178">
        <v>0.5</v>
      </c>
      <c r="V346" s="10"/>
      <c r="W346" s="10"/>
      <c r="X346" s="176">
        <v>1</v>
      </c>
      <c r="Y346" s="10"/>
      <c r="Z346" s="10"/>
      <c r="AA346" s="176">
        <v>1</v>
      </c>
      <c r="AB346" s="10"/>
      <c r="AC346" s="10"/>
      <c r="AD346" s="176">
        <v>1</v>
      </c>
      <c r="AE346" s="10"/>
      <c r="AF346" s="10"/>
      <c r="AG346" s="178">
        <v>1</v>
      </c>
      <c r="AH346" s="10"/>
      <c r="AI346" s="10"/>
      <c r="AJ346" s="10"/>
      <c r="AK346" s="10"/>
      <c r="AL346" s="10"/>
      <c r="AM346" s="10"/>
      <c r="AN346" s="10"/>
      <c r="AO346" s="9"/>
      <c r="AP346" s="9"/>
      <c r="AQ346" s="9"/>
      <c r="AR346" s="9"/>
      <c r="AS346" s="10"/>
      <c r="AT346" s="10"/>
      <c r="AU346" s="10"/>
      <c r="AV346" s="10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</row>
    <row r="347" spans="1:88" ht="15.75">
      <c r="A347">
        <v>298</v>
      </c>
      <c r="C347" s="51">
        <v>16</v>
      </c>
      <c r="D347" s="38" t="s">
        <v>189</v>
      </c>
      <c r="E347"/>
      <c r="F347" s="61">
        <v>1</v>
      </c>
      <c r="G347" s="189" t="s">
        <v>579</v>
      </c>
      <c r="H347" s="10"/>
      <c r="I347" s="10"/>
      <c r="J347" s="10"/>
      <c r="K347" s="10"/>
      <c r="L347" s="176">
        <v>1</v>
      </c>
      <c r="M347" s="10"/>
      <c r="N347" s="10"/>
      <c r="O347" s="10"/>
      <c r="P347" s="10"/>
      <c r="Q347" s="10"/>
      <c r="R347" s="10"/>
      <c r="S347" s="176">
        <v>1</v>
      </c>
      <c r="T347" s="10"/>
      <c r="U347" s="10"/>
      <c r="V347" s="10"/>
      <c r="W347" s="10"/>
      <c r="X347" s="176">
        <v>1</v>
      </c>
      <c r="Y347" s="10"/>
      <c r="Z347" s="10"/>
      <c r="AA347" s="10"/>
      <c r="AB347" s="10"/>
      <c r="AC347" s="10"/>
      <c r="AD347" s="176">
        <v>1</v>
      </c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9"/>
      <c r="AP347" s="9"/>
      <c r="AQ347" s="9"/>
      <c r="AR347" s="9"/>
      <c r="AS347" s="10"/>
      <c r="AT347" s="10"/>
      <c r="AU347" s="10"/>
      <c r="AV347" s="10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</row>
    <row r="348" spans="3:88" ht="15.75">
      <c r="C348" s="51">
        <v>17</v>
      </c>
      <c r="D348" s="38" t="s">
        <v>570</v>
      </c>
      <c r="E348"/>
      <c r="F348" s="61">
        <v>1</v>
      </c>
      <c r="G348" s="189" t="s">
        <v>200</v>
      </c>
      <c r="H348" s="10"/>
      <c r="I348" s="178">
        <v>1</v>
      </c>
      <c r="J348" s="10"/>
      <c r="K348" s="10"/>
      <c r="L348" s="176">
        <v>1</v>
      </c>
      <c r="M348" s="10"/>
      <c r="N348" s="10"/>
      <c r="O348" s="176">
        <v>1</v>
      </c>
      <c r="P348" s="10"/>
      <c r="Q348" s="10"/>
      <c r="R348" s="10"/>
      <c r="S348" s="176">
        <v>1</v>
      </c>
      <c r="T348" s="10"/>
      <c r="U348" s="178">
        <v>1</v>
      </c>
      <c r="V348" s="10"/>
      <c r="W348" s="10"/>
      <c r="X348" s="176">
        <v>1</v>
      </c>
      <c r="Y348" s="10"/>
      <c r="Z348" s="10"/>
      <c r="AA348" s="176">
        <v>1</v>
      </c>
      <c r="AB348" s="10"/>
      <c r="AC348" s="10"/>
      <c r="AD348" s="10"/>
      <c r="AE348" s="10"/>
      <c r="AF348" s="10"/>
      <c r="AG348" s="176">
        <v>1</v>
      </c>
      <c r="AH348" s="10"/>
      <c r="AI348" s="10"/>
      <c r="AJ348" s="10"/>
      <c r="AK348" s="10"/>
      <c r="AL348" s="10"/>
      <c r="AM348" s="10"/>
      <c r="AN348" s="10"/>
      <c r="AO348" s="9"/>
      <c r="AP348" s="9"/>
      <c r="AQ348" s="9"/>
      <c r="AR348" s="9"/>
      <c r="AS348" s="10"/>
      <c r="AT348" s="10"/>
      <c r="AU348" s="10"/>
      <c r="AV348" s="10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</row>
    <row r="349" spans="3:88" ht="15.75">
      <c r="C349" s="51">
        <v>18</v>
      </c>
      <c r="D349" s="38" t="s">
        <v>571</v>
      </c>
      <c r="E349"/>
      <c r="F349" s="61">
        <v>1</v>
      </c>
      <c r="G349" s="189" t="s">
        <v>579</v>
      </c>
      <c r="H349" s="10"/>
      <c r="I349" s="10"/>
      <c r="J349" s="10"/>
      <c r="K349" s="10"/>
      <c r="L349" s="176">
        <v>1</v>
      </c>
      <c r="M349" s="10"/>
      <c r="N349" s="10"/>
      <c r="O349" s="10"/>
      <c r="P349" s="10"/>
      <c r="Q349" s="10"/>
      <c r="R349" s="10"/>
      <c r="S349" s="176">
        <v>1</v>
      </c>
      <c r="T349" s="10"/>
      <c r="U349" s="10"/>
      <c r="V349" s="10"/>
      <c r="W349" s="10"/>
      <c r="X349" s="176">
        <v>1</v>
      </c>
      <c r="Y349" s="10"/>
      <c r="Z349" s="10"/>
      <c r="AA349" s="10"/>
      <c r="AB349" s="10"/>
      <c r="AC349" s="10"/>
      <c r="AD349" s="176">
        <v>0.5</v>
      </c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9"/>
      <c r="AP349" s="9"/>
      <c r="AQ349" s="9"/>
      <c r="AR349" s="9"/>
      <c r="AS349" s="10"/>
      <c r="AT349" s="10"/>
      <c r="AU349" s="10"/>
      <c r="AV349" s="10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</row>
    <row r="350" spans="3:88" ht="15.75">
      <c r="C350" s="51">
        <v>19</v>
      </c>
      <c r="D350" s="38" t="s">
        <v>576</v>
      </c>
      <c r="E350"/>
      <c r="F350" s="61">
        <v>1</v>
      </c>
      <c r="G350" s="189" t="s">
        <v>579</v>
      </c>
      <c r="H350" s="10"/>
      <c r="I350" s="10"/>
      <c r="J350" s="10"/>
      <c r="K350" s="10"/>
      <c r="L350" s="176">
        <v>1</v>
      </c>
      <c r="M350" s="10"/>
      <c r="N350" s="10"/>
      <c r="O350" s="10"/>
      <c r="P350" s="10"/>
      <c r="Q350" s="10"/>
      <c r="R350" s="10"/>
      <c r="S350" s="176">
        <v>1</v>
      </c>
      <c r="T350" s="10"/>
      <c r="U350" s="10"/>
      <c r="V350" s="10"/>
      <c r="W350" s="10"/>
      <c r="X350" s="176">
        <v>0.5</v>
      </c>
      <c r="Y350" s="10"/>
      <c r="Z350" s="10"/>
      <c r="AA350" s="10"/>
      <c r="AB350" s="10"/>
      <c r="AC350" s="10"/>
      <c r="AD350" s="176">
        <v>0.5</v>
      </c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9"/>
      <c r="AP350" s="9"/>
      <c r="AQ350" s="9"/>
      <c r="AR350" s="9"/>
      <c r="AS350" s="10"/>
      <c r="AT350" s="10"/>
      <c r="AU350" s="10"/>
      <c r="AV350" s="10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</row>
    <row r="351" spans="3:88" ht="15.75">
      <c r="C351" s="51">
        <v>20</v>
      </c>
      <c r="D351" s="38" t="s">
        <v>577</v>
      </c>
      <c r="E351"/>
      <c r="F351" s="61">
        <v>1</v>
      </c>
      <c r="G351" s="189" t="s">
        <v>579</v>
      </c>
      <c r="H351" s="10"/>
      <c r="I351" s="10"/>
      <c r="J351" s="10"/>
      <c r="K351" s="10"/>
      <c r="L351" s="176">
        <v>1</v>
      </c>
      <c r="M351" s="10"/>
      <c r="N351" s="10"/>
      <c r="O351" s="10"/>
      <c r="P351" s="10"/>
      <c r="Q351" s="10"/>
      <c r="R351" s="10"/>
      <c r="S351" s="176">
        <v>0.5</v>
      </c>
      <c r="T351" s="10"/>
      <c r="U351" s="10"/>
      <c r="V351" s="10"/>
      <c r="W351" s="10"/>
      <c r="X351" s="176">
        <v>1</v>
      </c>
      <c r="Y351" s="10"/>
      <c r="Z351" s="10"/>
      <c r="AA351" s="10"/>
      <c r="AB351" s="10"/>
      <c r="AC351" s="10"/>
      <c r="AD351" s="176">
        <v>1</v>
      </c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9"/>
      <c r="AP351" s="9"/>
      <c r="AQ351" s="9"/>
      <c r="AR351" s="9"/>
      <c r="AS351" s="10"/>
      <c r="AT351" s="10"/>
      <c r="AU351" s="10"/>
      <c r="AV351" s="10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</row>
    <row r="352" spans="1:88" ht="15" customHeight="1">
      <c r="A352">
        <v>299</v>
      </c>
      <c r="C352" s="51">
        <v>21</v>
      </c>
      <c r="D352" s="38" t="s">
        <v>540</v>
      </c>
      <c r="E352"/>
      <c r="F352" s="61">
        <v>1</v>
      </c>
      <c r="G352" s="189">
        <v>5</v>
      </c>
      <c r="H352" s="10"/>
      <c r="I352" s="10"/>
      <c r="J352" s="10"/>
      <c r="K352" s="10"/>
      <c r="L352" s="10"/>
      <c r="M352" s="176">
        <v>0.5</v>
      </c>
      <c r="N352" s="10"/>
      <c r="O352" s="10"/>
      <c r="P352" s="10"/>
      <c r="Q352" s="10"/>
      <c r="R352" s="10"/>
      <c r="S352" s="176">
        <v>1</v>
      </c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9"/>
      <c r="AP352" s="9"/>
      <c r="AQ352" s="9"/>
      <c r="AR352" s="9"/>
      <c r="AS352" s="10"/>
      <c r="AT352" s="10"/>
      <c r="AU352" s="10"/>
      <c r="AV352" s="10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</row>
    <row r="353" spans="1:88" ht="15.75">
      <c r="A353">
        <v>300</v>
      </c>
      <c r="C353" s="51">
        <v>22</v>
      </c>
      <c r="D353" s="38" t="s">
        <v>541</v>
      </c>
      <c r="E353"/>
      <c r="F353" s="61">
        <v>1</v>
      </c>
      <c r="G353" s="189">
        <v>5</v>
      </c>
      <c r="H353" s="10"/>
      <c r="I353" s="10"/>
      <c r="J353" s="10"/>
      <c r="K353" s="10"/>
      <c r="L353" s="10"/>
      <c r="M353" s="176">
        <v>1</v>
      </c>
      <c r="N353" s="10"/>
      <c r="O353" s="10"/>
      <c r="P353" s="10"/>
      <c r="Q353" s="10"/>
      <c r="R353" s="10"/>
      <c r="S353" s="176">
        <v>1</v>
      </c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9"/>
      <c r="AP353" s="9"/>
      <c r="AQ353" s="9"/>
      <c r="AR353" s="9"/>
      <c r="AS353" s="10"/>
      <c r="AT353" s="10"/>
      <c r="AU353" s="10"/>
      <c r="AV353" s="10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</row>
    <row r="354" spans="1:88" ht="15.75">
      <c r="A354">
        <v>301</v>
      </c>
      <c r="C354" s="51">
        <v>23</v>
      </c>
      <c r="D354" s="38" t="s">
        <v>542</v>
      </c>
      <c r="E354"/>
      <c r="F354" s="61">
        <v>1</v>
      </c>
      <c r="G354" s="189">
        <v>3</v>
      </c>
      <c r="H354" s="10"/>
      <c r="I354" s="10"/>
      <c r="J354" s="10"/>
      <c r="K354" s="10"/>
      <c r="L354" s="10"/>
      <c r="M354" s="176">
        <v>1</v>
      </c>
      <c r="N354" s="10"/>
      <c r="O354" s="10"/>
      <c r="P354" s="10"/>
      <c r="Q354" s="10"/>
      <c r="R354" s="10"/>
      <c r="S354" s="176">
        <v>1</v>
      </c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9"/>
      <c r="AP354" s="9"/>
      <c r="AQ354" s="9"/>
      <c r="AR354" s="9"/>
      <c r="AS354" s="10"/>
      <c r="AT354" s="10"/>
      <c r="AU354" s="10"/>
      <c r="AV354" s="10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</row>
    <row r="355" spans="1:88" ht="15.75">
      <c r="A355">
        <v>302</v>
      </c>
      <c r="C355" s="51">
        <v>24</v>
      </c>
      <c r="D355" s="38" t="s">
        <v>542</v>
      </c>
      <c r="E355"/>
      <c r="F355" s="61">
        <v>1</v>
      </c>
      <c r="G355" s="189">
        <v>3</v>
      </c>
      <c r="H355" s="10"/>
      <c r="I355" s="10"/>
      <c r="J355" s="10"/>
      <c r="K355" s="10"/>
      <c r="L355" s="10"/>
      <c r="M355" s="176">
        <v>1</v>
      </c>
      <c r="N355" s="10"/>
      <c r="O355" s="10"/>
      <c r="P355" s="10"/>
      <c r="Q355" s="10"/>
      <c r="R355" s="10"/>
      <c r="S355" s="176">
        <v>0</v>
      </c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9"/>
      <c r="AP355" s="9"/>
      <c r="AQ355" s="9"/>
      <c r="AR355" s="9"/>
      <c r="AS355" s="10"/>
      <c r="AT355" s="10"/>
      <c r="AU355" s="10"/>
      <c r="AV355" s="10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</row>
    <row r="356" spans="1:88" ht="15.75">
      <c r="A356">
        <v>303</v>
      </c>
      <c r="C356" s="51">
        <v>25</v>
      </c>
      <c r="D356" s="38" t="s">
        <v>182</v>
      </c>
      <c r="E356"/>
      <c r="F356" s="61">
        <v>1</v>
      </c>
      <c r="G356" s="189">
        <v>3</v>
      </c>
      <c r="H356" s="10"/>
      <c r="I356" s="10"/>
      <c r="J356" s="10"/>
      <c r="K356" s="10"/>
      <c r="L356" s="10"/>
      <c r="M356" s="176">
        <v>1</v>
      </c>
      <c r="N356" s="10"/>
      <c r="O356" s="10"/>
      <c r="P356" s="10"/>
      <c r="Q356" s="10"/>
      <c r="R356" s="10"/>
      <c r="S356" s="176">
        <v>1</v>
      </c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9"/>
      <c r="AP356" s="9"/>
      <c r="AQ356" s="9"/>
      <c r="AR356" s="9"/>
      <c r="AS356" s="10"/>
      <c r="AT356" s="10"/>
      <c r="AU356" s="10"/>
      <c r="AV356" s="10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</row>
    <row r="357" spans="1:88" ht="15.75">
      <c r="A357">
        <v>304</v>
      </c>
      <c r="C357" s="51">
        <v>26</v>
      </c>
      <c r="D357" s="38" t="s">
        <v>59</v>
      </c>
      <c r="E357"/>
      <c r="F357" s="61">
        <v>1</v>
      </c>
      <c r="G357" s="189">
        <v>3</v>
      </c>
      <c r="H357" s="10"/>
      <c r="I357" s="10"/>
      <c r="J357" s="10"/>
      <c r="K357" s="10"/>
      <c r="L357" s="10"/>
      <c r="M357" s="176">
        <v>0</v>
      </c>
      <c r="N357" s="10"/>
      <c r="O357" s="10"/>
      <c r="P357" s="10"/>
      <c r="Q357" s="10"/>
      <c r="R357" s="10"/>
      <c r="S357" s="176">
        <v>0</v>
      </c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9"/>
      <c r="AP357" s="9"/>
      <c r="AQ357" s="9"/>
      <c r="AR357" s="9"/>
      <c r="AS357" s="10"/>
      <c r="AT357" s="10"/>
      <c r="AU357" s="10"/>
      <c r="AV357" s="10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</row>
    <row r="358" spans="1:88" ht="15.75">
      <c r="A358">
        <v>305</v>
      </c>
      <c r="C358" s="83"/>
      <c r="D358" s="38"/>
      <c r="E358" s="70"/>
      <c r="F358" s="20"/>
      <c r="G358" s="184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9"/>
      <c r="AP358" s="9"/>
      <c r="AQ358" s="9"/>
      <c r="AR358" s="9"/>
      <c r="AS358" s="10"/>
      <c r="AT358" s="10"/>
      <c r="AU358" s="10"/>
      <c r="AV358" s="10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</row>
    <row r="359" spans="1:90" ht="15.75">
      <c r="A359">
        <v>306</v>
      </c>
      <c r="C359" s="16"/>
      <c r="D359" s="37"/>
      <c r="E359" s="37"/>
      <c r="F359" s="37"/>
      <c r="G359" s="193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9"/>
      <c r="AP359" s="9"/>
      <c r="AQ359" s="9"/>
      <c r="AR359" s="9"/>
      <c r="AS359" s="23"/>
      <c r="AT359" s="23"/>
      <c r="AU359" s="10"/>
      <c r="AV359" s="10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</row>
    <row r="360" spans="1:90" ht="18" customHeight="1">
      <c r="A360">
        <v>307</v>
      </c>
      <c r="B360" s="53">
        <v>17</v>
      </c>
      <c r="C360" s="16"/>
      <c r="D360" s="160" t="s">
        <v>36</v>
      </c>
      <c r="E360" s="64"/>
      <c r="F360" s="64"/>
      <c r="G360" s="182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9"/>
      <c r="AP360" s="9"/>
      <c r="AQ360" s="9"/>
      <c r="AR360" s="9"/>
      <c r="AS360" s="23"/>
      <c r="AT360" s="23"/>
      <c r="AU360" s="10"/>
      <c r="AV360" s="10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</row>
    <row r="361" spans="1:90" ht="18" customHeight="1">
      <c r="A361">
        <v>308</v>
      </c>
      <c r="C361" s="16"/>
      <c r="D361" s="161">
        <f>'RESUM MENSUAL PAPER'!F17</f>
        <v>28998</v>
      </c>
      <c r="E361" s="64"/>
      <c r="F361" s="64"/>
      <c r="G361" s="182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9"/>
      <c r="AP361" s="9"/>
      <c r="AQ361" s="9"/>
      <c r="AR361" s="9"/>
      <c r="AS361" s="23"/>
      <c r="AT361" s="23"/>
      <c r="AU361" s="10"/>
      <c r="AV361" s="10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</row>
    <row r="362" spans="1:90" ht="15.75">
      <c r="A362">
        <v>309</v>
      </c>
      <c r="C362" s="16"/>
      <c r="D362" s="7" t="s">
        <v>8</v>
      </c>
      <c r="E362" s="63"/>
      <c r="F362" s="61"/>
      <c r="G362" s="189"/>
      <c r="H362" s="10">
        <f aca="true" t="shared" si="18" ref="H362:AE362">H7</f>
        <v>1</v>
      </c>
      <c r="I362" s="10">
        <f t="shared" si="18"/>
        <v>2</v>
      </c>
      <c r="J362" s="10">
        <f t="shared" si="18"/>
        <v>3</v>
      </c>
      <c r="K362" s="10">
        <f t="shared" si="18"/>
        <v>5</v>
      </c>
      <c r="L362" s="10">
        <f t="shared" si="18"/>
        <v>6</v>
      </c>
      <c r="M362" s="10">
        <f t="shared" si="18"/>
        <v>7</v>
      </c>
      <c r="N362" s="10">
        <f t="shared" si="18"/>
        <v>8</v>
      </c>
      <c r="O362" s="10">
        <f t="shared" si="18"/>
        <v>9</v>
      </c>
      <c r="P362" s="10">
        <f t="shared" si="18"/>
        <v>10</v>
      </c>
      <c r="Q362" s="10">
        <f t="shared" si="18"/>
        <v>12</v>
      </c>
      <c r="R362" s="10">
        <f t="shared" si="18"/>
        <v>13</v>
      </c>
      <c r="S362" s="10">
        <f t="shared" si="18"/>
        <v>14</v>
      </c>
      <c r="T362" s="10">
        <f t="shared" si="18"/>
        <v>15</v>
      </c>
      <c r="U362" s="10">
        <f t="shared" si="18"/>
        <v>16</v>
      </c>
      <c r="V362" s="10">
        <f t="shared" si="18"/>
        <v>17</v>
      </c>
      <c r="W362" s="10">
        <f t="shared" si="18"/>
        <v>19</v>
      </c>
      <c r="X362" s="10">
        <f t="shared" si="18"/>
        <v>20</v>
      </c>
      <c r="Y362" s="10">
        <f t="shared" si="18"/>
        <v>21</v>
      </c>
      <c r="Z362" s="10">
        <f t="shared" si="18"/>
        <v>22</v>
      </c>
      <c r="AA362" s="10">
        <f t="shared" si="18"/>
        <v>23</v>
      </c>
      <c r="AB362" s="10">
        <f t="shared" si="18"/>
        <v>24</v>
      </c>
      <c r="AC362" s="10">
        <f t="shared" si="18"/>
        <v>26</v>
      </c>
      <c r="AD362" s="10">
        <f t="shared" si="18"/>
        <v>27</v>
      </c>
      <c r="AE362" s="10">
        <f t="shared" si="18"/>
        <v>28</v>
      </c>
      <c r="AF362" s="10">
        <f aca="true" t="shared" si="19" ref="AF362:AK362">AF7</f>
        <v>29</v>
      </c>
      <c r="AG362" s="10">
        <f t="shared" si="19"/>
        <v>30</v>
      </c>
      <c r="AH362" s="10">
        <f t="shared" si="19"/>
        <v>0</v>
      </c>
      <c r="AI362" s="10">
        <f t="shared" si="19"/>
        <v>0</v>
      </c>
      <c r="AJ362" s="10">
        <f t="shared" si="19"/>
        <v>0</v>
      </c>
      <c r="AK362" s="10">
        <f t="shared" si="19"/>
        <v>0</v>
      </c>
      <c r="AL362" s="10">
        <f>AL7</f>
        <v>0</v>
      </c>
      <c r="AM362" s="10">
        <f>AM7</f>
        <v>0</v>
      </c>
      <c r="AN362" s="10">
        <f>AN7</f>
        <v>0</v>
      </c>
      <c r="AO362" s="9"/>
      <c r="AP362" s="9"/>
      <c r="AQ362" s="9"/>
      <c r="AR362" s="9"/>
      <c r="AS362" s="10"/>
      <c r="AT362" s="10"/>
      <c r="AU362" s="10"/>
      <c r="AV362" s="10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</row>
    <row r="363" spans="1:68" ht="15.75">
      <c r="A363">
        <v>310</v>
      </c>
      <c r="C363" s="51">
        <v>1</v>
      </c>
      <c r="D363" s="38" t="s">
        <v>543</v>
      </c>
      <c r="E363">
        <v>1</v>
      </c>
      <c r="F363" s="61">
        <v>1</v>
      </c>
      <c r="G363" s="189">
        <v>3</v>
      </c>
      <c r="J363" s="178">
        <v>1</v>
      </c>
      <c r="M363" s="178">
        <v>1</v>
      </c>
      <c r="P363" s="176">
        <v>1</v>
      </c>
      <c r="S363" s="176">
        <v>1</v>
      </c>
      <c r="V363" s="176">
        <v>1</v>
      </c>
      <c r="Y363" s="176">
        <v>1</v>
      </c>
      <c r="AB363" s="176">
        <v>1</v>
      </c>
      <c r="AE363" s="176">
        <v>1</v>
      </c>
      <c r="AO363" s="9"/>
      <c r="AP363" s="9"/>
      <c r="AQ363" s="9"/>
      <c r="AR363" s="9"/>
      <c r="AS363" s="10"/>
      <c r="AT363" s="10"/>
      <c r="AU363" s="10"/>
      <c r="AV363" s="10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ht="15.75">
      <c r="A364">
        <v>311</v>
      </c>
      <c r="C364" s="51">
        <v>2</v>
      </c>
      <c r="D364" s="38" t="s">
        <v>243</v>
      </c>
      <c r="E364">
        <v>1</v>
      </c>
      <c r="F364" s="61">
        <v>1</v>
      </c>
      <c r="G364" s="189">
        <v>3</v>
      </c>
      <c r="J364" s="176">
        <v>1</v>
      </c>
      <c r="M364" s="178">
        <v>1</v>
      </c>
      <c r="P364" s="176">
        <v>0.5</v>
      </c>
      <c r="S364" s="178">
        <v>1</v>
      </c>
      <c r="V364" s="176">
        <v>1</v>
      </c>
      <c r="Y364" s="176">
        <v>1</v>
      </c>
      <c r="AB364" s="176">
        <v>1</v>
      </c>
      <c r="AE364" s="176">
        <v>1</v>
      </c>
      <c r="AO364" s="9"/>
      <c r="AP364" s="9"/>
      <c r="AQ364" s="9"/>
      <c r="AR364" s="9"/>
      <c r="AS364" s="10"/>
      <c r="AT364" s="10"/>
      <c r="AU364" s="10"/>
      <c r="AV364" s="10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ht="15.75">
      <c r="A365">
        <v>312</v>
      </c>
      <c r="C365" s="51">
        <v>3</v>
      </c>
      <c r="D365" s="38" t="s">
        <v>244</v>
      </c>
      <c r="E365"/>
      <c r="F365" s="61">
        <v>1</v>
      </c>
      <c r="G365" s="189">
        <v>3</v>
      </c>
      <c r="M365" s="176">
        <v>1</v>
      </c>
      <c r="S365" s="176">
        <v>0.5</v>
      </c>
      <c r="Y365" s="178">
        <v>1</v>
      </c>
      <c r="AE365" s="176">
        <v>1</v>
      </c>
      <c r="AO365" s="9"/>
      <c r="AP365" s="9"/>
      <c r="AQ365" s="9"/>
      <c r="AR365" s="9"/>
      <c r="AS365" s="10"/>
      <c r="AT365" s="10"/>
      <c r="AU365" s="10"/>
      <c r="AV365" s="10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ht="15.75">
      <c r="A366">
        <v>313</v>
      </c>
      <c r="C366" s="51">
        <v>4</v>
      </c>
      <c r="D366" s="38" t="s">
        <v>245</v>
      </c>
      <c r="E366">
        <v>1</v>
      </c>
      <c r="F366" s="61">
        <v>1</v>
      </c>
      <c r="G366" s="189">
        <v>3</v>
      </c>
      <c r="J366" s="176">
        <v>1</v>
      </c>
      <c r="M366" s="176">
        <v>1</v>
      </c>
      <c r="P366" s="176">
        <v>1</v>
      </c>
      <c r="S366" s="176">
        <v>1</v>
      </c>
      <c r="V366" s="176">
        <v>1</v>
      </c>
      <c r="Y366" s="176">
        <v>0.5</v>
      </c>
      <c r="AB366" s="176">
        <v>1</v>
      </c>
      <c r="AE366" s="176">
        <v>0.5</v>
      </c>
      <c r="AO366" s="9"/>
      <c r="AP366" s="9"/>
      <c r="AQ366" s="9"/>
      <c r="AR366" s="9"/>
      <c r="AS366" s="10"/>
      <c r="AT366" s="10"/>
      <c r="AU366" s="10"/>
      <c r="AV366" s="10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ht="15.75">
      <c r="A367">
        <v>314</v>
      </c>
      <c r="C367" s="51">
        <v>5</v>
      </c>
      <c r="D367" s="38" t="s">
        <v>198</v>
      </c>
      <c r="E367"/>
      <c r="F367" s="61">
        <v>1</v>
      </c>
      <c r="G367" s="189">
        <v>3</v>
      </c>
      <c r="J367" s="176">
        <v>1</v>
      </c>
      <c r="M367" s="178">
        <v>1</v>
      </c>
      <c r="P367" s="178">
        <v>1</v>
      </c>
      <c r="S367" s="178">
        <v>1</v>
      </c>
      <c r="V367" s="176">
        <v>1</v>
      </c>
      <c r="Y367" s="178">
        <v>1</v>
      </c>
      <c r="AB367" s="176">
        <v>1</v>
      </c>
      <c r="AE367" s="176">
        <v>1</v>
      </c>
      <c r="AO367" s="9"/>
      <c r="AP367" s="9"/>
      <c r="AQ367" s="9"/>
      <c r="AR367" s="9"/>
      <c r="AS367" s="10"/>
      <c r="AT367" s="10"/>
      <c r="AU367" s="10"/>
      <c r="AV367" s="10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ht="15.75">
      <c r="A368">
        <v>315</v>
      </c>
      <c r="C368" s="51">
        <v>6</v>
      </c>
      <c r="D368" s="146" t="s">
        <v>246</v>
      </c>
      <c r="E368">
        <v>0</v>
      </c>
      <c r="F368" s="61">
        <v>1</v>
      </c>
      <c r="G368" s="189">
        <v>3</v>
      </c>
      <c r="M368" s="178">
        <v>0.5</v>
      </c>
      <c r="S368" s="176">
        <v>0.5</v>
      </c>
      <c r="Y368" s="176">
        <v>0.5</v>
      </c>
      <c r="AE368" s="176">
        <v>1</v>
      </c>
      <c r="AO368" s="9"/>
      <c r="AP368" s="9"/>
      <c r="AQ368" s="9"/>
      <c r="AR368" s="9"/>
      <c r="AS368" s="10"/>
      <c r="AT368" s="10"/>
      <c r="AU368" s="10"/>
      <c r="AV368" s="10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ht="15.75">
      <c r="A369">
        <v>316</v>
      </c>
      <c r="C369" s="51">
        <v>7</v>
      </c>
      <c r="D369" s="146" t="s">
        <v>247</v>
      </c>
      <c r="E369">
        <v>1</v>
      </c>
      <c r="F369" s="61">
        <v>1</v>
      </c>
      <c r="G369" s="189">
        <v>3</v>
      </c>
      <c r="J369" s="176">
        <v>1</v>
      </c>
      <c r="M369" s="176">
        <v>1</v>
      </c>
      <c r="P369" s="176">
        <v>1</v>
      </c>
      <c r="S369" s="178">
        <v>1</v>
      </c>
      <c r="V369" s="178">
        <v>1</v>
      </c>
      <c r="Y369" s="176">
        <v>1</v>
      </c>
      <c r="AB369" s="178">
        <v>1</v>
      </c>
      <c r="AE369" s="176">
        <v>1</v>
      </c>
      <c r="AO369" s="9"/>
      <c r="AP369" s="9"/>
      <c r="AQ369" s="9"/>
      <c r="AR369" s="9"/>
      <c r="AS369" s="10"/>
      <c r="AT369" s="10"/>
      <c r="AU369" s="10"/>
      <c r="AV369" s="10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ht="15.75">
      <c r="A370">
        <v>317</v>
      </c>
      <c r="C370" s="51">
        <v>8</v>
      </c>
      <c r="D370" s="38" t="s">
        <v>248</v>
      </c>
      <c r="E370"/>
      <c r="F370" s="61">
        <v>1</v>
      </c>
      <c r="G370" s="189">
        <v>3</v>
      </c>
      <c r="M370" s="178">
        <v>1</v>
      </c>
      <c r="S370" s="176">
        <v>1</v>
      </c>
      <c r="Y370" s="176">
        <v>1</v>
      </c>
      <c r="AE370" s="176">
        <v>0.5</v>
      </c>
      <c r="AO370" s="9"/>
      <c r="AP370" s="9"/>
      <c r="AQ370" s="9"/>
      <c r="AR370" s="9"/>
      <c r="AS370" s="10"/>
      <c r="AT370" s="10"/>
      <c r="AU370" s="10"/>
      <c r="AV370" s="10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ht="15.75">
      <c r="A371">
        <v>318</v>
      </c>
      <c r="C371" s="51">
        <v>9</v>
      </c>
      <c r="D371" s="38" t="s">
        <v>249</v>
      </c>
      <c r="E371"/>
      <c r="F371" s="61">
        <v>1</v>
      </c>
      <c r="G371" s="189" t="s">
        <v>579</v>
      </c>
      <c r="M371" s="176">
        <v>1</v>
      </c>
      <c r="S371" s="176">
        <v>0.5</v>
      </c>
      <c r="Y371" s="178">
        <v>0.5</v>
      </c>
      <c r="AE371" s="176">
        <v>0.5</v>
      </c>
      <c r="AO371" s="9"/>
      <c r="AP371" s="9"/>
      <c r="AQ371" s="9"/>
      <c r="AR371" s="9"/>
      <c r="AS371" s="10"/>
      <c r="AT371" s="10"/>
      <c r="AU371" s="10"/>
      <c r="AV371" s="10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90" ht="15.75">
      <c r="A372">
        <v>319</v>
      </c>
      <c r="C372" s="51">
        <v>10</v>
      </c>
      <c r="D372" s="38" t="s">
        <v>250</v>
      </c>
      <c r="E372"/>
      <c r="F372" s="61">
        <v>1</v>
      </c>
      <c r="G372" s="189">
        <v>3</v>
      </c>
      <c r="H372" s="33"/>
      <c r="I372" s="33"/>
      <c r="J372" s="33"/>
      <c r="K372" s="33"/>
      <c r="L372" s="33"/>
      <c r="M372" s="179">
        <v>0.5</v>
      </c>
      <c r="N372" s="33"/>
      <c r="O372" s="33"/>
      <c r="P372" s="33"/>
      <c r="Q372" s="33"/>
      <c r="R372" s="33"/>
      <c r="S372" s="177">
        <v>1</v>
      </c>
      <c r="T372" s="33"/>
      <c r="U372" s="33"/>
      <c r="V372" s="33"/>
      <c r="W372" s="33"/>
      <c r="X372" s="33"/>
      <c r="Y372" s="177">
        <v>1</v>
      </c>
      <c r="Z372" s="33"/>
      <c r="AA372" s="33"/>
      <c r="AB372" s="33"/>
      <c r="AC372" s="33"/>
      <c r="AD372" s="33"/>
      <c r="AE372" s="177">
        <v>1</v>
      </c>
      <c r="AF372" s="33"/>
      <c r="AG372" s="33"/>
      <c r="AH372" s="33"/>
      <c r="AI372" s="33"/>
      <c r="AJ372" s="33"/>
      <c r="AK372" s="33"/>
      <c r="AL372" s="33"/>
      <c r="AM372" s="33"/>
      <c r="AN372" s="33"/>
      <c r="AO372" s="9"/>
      <c r="AP372" s="9"/>
      <c r="AQ372" s="9"/>
      <c r="AR372" s="9"/>
      <c r="AS372" s="81"/>
      <c r="AT372" s="81"/>
      <c r="AU372" s="81"/>
      <c r="AV372" s="81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</row>
    <row r="373" spans="1:67" ht="15.75">
      <c r="A373">
        <v>320</v>
      </c>
      <c r="C373" s="51">
        <v>11</v>
      </c>
      <c r="D373" s="146" t="s">
        <v>251</v>
      </c>
      <c r="E373"/>
      <c r="F373" s="61">
        <v>1</v>
      </c>
      <c r="G373" s="189">
        <v>3</v>
      </c>
      <c r="M373" s="176">
        <v>0.5</v>
      </c>
      <c r="S373" s="176">
        <v>0.5</v>
      </c>
      <c r="Y373" s="176">
        <v>0.5</v>
      </c>
      <c r="AE373" s="176">
        <v>0.5</v>
      </c>
      <c r="AO373" s="9"/>
      <c r="AP373" s="9"/>
      <c r="AQ373" s="9"/>
      <c r="AR373" s="9"/>
      <c r="AS373" s="10"/>
      <c r="AT373" s="10"/>
      <c r="AU373" s="10"/>
      <c r="AV373" s="10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15.75">
      <c r="A374">
        <v>321</v>
      </c>
      <c r="C374" s="51">
        <v>12</v>
      </c>
      <c r="D374" s="146" t="s">
        <v>252</v>
      </c>
      <c r="E374">
        <v>1</v>
      </c>
      <c r="F374" s="61">
        <v>1</v>
      </c>
      <c r="G374" s="189">
        <v>3</v>
      </c>
      <c r="J374" s="176">
        <v>1</v>
      </c>
      <c r="M374" s="176">
        <v>0.5</v>
      </c>
      <c r="P374" s="176">
        <v>1</v>
      </c>
      <c r="S374" s="176">
        <v>0.5</v>
      </c>
      <c r="V374" s="176">
        <v>1</v>
      </c>
      <c r="Y374" s="178">
        <v>0.5</v>
      </c>
      <c r="AB374" s="176">
        <v>1</v>
      </c>
      <c r="AE374" s="176">
        <v>0.5</v>
      </c>
      <c r="AO374" s="9"/>
      <c r="AP374" s="9"/>
      <c r="AQ374" s="9"/>
      <c r="AR374" s="9"/>
      <c r="AS374" s="10"/>
      <c r="AT374" s="10"/>
      <c r="AU374" s="10"/>
      <c r="AV374" s="10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15.75">
      <c r="A375">
        <v>322</v>
      </c>
      <c r="C375" s="51">
        <v>13</v>
      </c>
      <c r="D375" s="38" t="s">
        <v>253</v>
      </c>
      <c r="E375"/>
      <c r="F375" s="61">
        <v>1</v>
      </c>
      <c r="G375" s="189" t="s">
        <v>579</v>
      </c>
      <c r="H375" s="33"/>
      <c r="I375" s="33"/>
      <c r="J375" s="33"/>
      <c r="K375" s="33"/>
      <c r="L375" s="33"/>
      <c r="M375" s="177">
        <v>1</v>
      </c>
      <c r="N375" s="33"/>
      <c r="O375" s="33"/>
      <c r="P375" s="33"/>
      <c r="Q375" s="33"/>
      <c r="R375" s="33"/>
      <c r="S375" s="177">
        <v>0.5</v>
      </c>
      <c r="T375" s="33"/>
      <c r="U375" s="33"/>
      <c r="V375" s="33"/>
      <c r="W375" s="33"/>
      <c r="X375" s="33"/>
      <c r="Y375" s="177">
        <v>1</v>
      </c>
      <c r="Z375" s="33"/>
      <c r="AA375" s="33"/>
      <c r="AB375" s="33"/>
      <c r="AC375" s="33"/>
      <c r="AD375" s="33"/>
      <c r="AE375" s="177">
        <v>1</v>
      </c>
      <c r="AF375" s="33"/>
      <c r="AG375" s="33"/>
      <c r="AH375" s="33"/>
      <c r="AI375" s="33"/>
      <c r="AJ375" s="33"/>
      <c r="AK375" s="33"/>
      <c r="AL375" s="33"/>
      <c r="AM375" s="33"/>
      <c r="AN375" s="33"/>
      <c r="AO375" s="9"/>
      <c r="AP375" s="9"/>
      <c r="AQ375" s="9"/>
      <c r="AR375" s="9"/>
      <c r="AS375" s="48"/>
      <c r="AT375" s="48"/>
      <c r="AU375" s="48"/>
      <c r="AV375" s="10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75" ht="15.75">
      <c r="A376">
        <v>323</v>
      </c>
      <c r="C376" s="51">
        <v>14</v>
      </c>
      <c r="D376" s="38" t="s">
        <v>254</v>
      </c>
      <c r="E376"/>
      <c r="F376" s="61">
        <v>1</v>
      </c>
      <c r="G376" s="189" t="s">
        <v>579</v>
      </c>
      <c r="M376" s="176">
        <v>1</v>
      </c>
      <c r="S376" s="176">
        <v>1</v>
      </c>
      <c r="Y376" s="178">
        <v>0.5</v>
      </c>
      <c r="AE376" s="176">
        <v>1</v>
      </c>
      <c r="AO376" s="9"/>
      <c r="AP376" s="9"/>
      <c r="AQ376" s="9"/>
      <c r="AR376" s="9"/>
      <c r="AS376" s="10"/>
      <c r="AT376" s="10"/>
      <c r="AU376" s="10"/>
      <c r="AV376" s="10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.75">
      <c r="A377">
        <v>324</v>
      </c>
      <c r="C377" s="51">
        <v>15</v>
      </c>
      <c r="D377" s="38" t="s">
        <v>255</v>
      </c>
      <c r="E377">
        <v>1</v>
      </c>
      <c r="F377" s="61">
        <v>1</v>
      </c>
      <c r="G377" s="189">
        <v>3</v>
      </c>
      <c r="J377" s="178">
        <v>1</v>
      </c>
      <c r="M377" s="176">
        <v>1</v>
      </c>
      <c r="P377" s="176">
        <v>1</v>
      </c>
      <c r="S377" s="178">
        <v>1</v>
      </c>
      <c r="V377" s="178">
        <v>1</v>
      </c>
      <c r="Y377" s="178">
        <v>1</v>
      </c>
      <c r="AB377" s="176">
        <v>1</v>
      </c>
      <c r="AE377" s="176">
        <v>1</v>
      </c>
      <c r="AO377" s="9"/>
      <c r="AP377" s="9"/>
      <c r="AQ377" s="9"/>
      <c r="AR377" s="9"/>
      <c r="AS377" s="10"/>
      <c r="AT377" s="10"/>
      <c r="AU377" s="10"/>
      <c r="AV377" s="10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.75">
      <c r="A378">
        <v>325</v>
      </c>
      <c r="C378" s="51">
        <v>16</v>
      </c>
      <c r="D378" s="38" t="s">
        <v>256</v>
      </c>
      <c r="E378">
        <v>1</v>
      </c>
      <c r="F378" s="61">
        <v>1</v>
      </c>
      <c r="G378" s="189">
        <v>3</v>
      </c>
      <c r="J378" s="176">
        <v>1</v>
      </c>
      <c r="M378" s="176">
        <v>1</v>
      </c>
      <c r="P378" s="176">
        <v>1</v>
      </c>
      <c r="S378" s="178">
        <v>1</v>
      </c>
      <c r="V378" s="176">
        <v>1</v>
      </c>
      <c r="Y378" s="176">
        <v>1</v>
      </c>
      <c r="AB378" s="176">
        <v>1</v>
      </c>
      <c r="AE378" s="176">
        <v>1</v>
      </c>
      <c r="AO378" s="9"/>
      <c r="AP378" s="9"/>
      <c r="AQ378" s="9"/>
      <c r="AR378" s="9"/>
      <c r="AS378" s="10"/>
      <c r="AT378" s="10"/>
      <c r="AU378" s="10"/>
      <c r="AV378" s="10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.75">
      <c r="A379">
        <v>326</v>
      </c>
      <c r="C379" s="51">
        <v>17</v>
      </c>
      <c r="D379" s="146" t="s">
        <v>45</v>
      </c>
      <c r="E379">
        <v>1</v>
      </c>
      <c r="F379" s="61">
        <v>1</v>
      </c>
      <c r="G379" s="189">
        <v>3</v>
      </c>
      <c r="M379" s="176">
        <v>1</v>
      </c>
      <c r="P379" s="176">
        <v>1</v>
      </c>
      <c r="S379" s="176">
        <v>0.5</v>
      </c>
      <c r="V379" s="176">
        <v>0.5</v>
      </c>
      <c r="Y379" s="176">
        <v>1</v>
      </c>
      <c r="AB379" s="176">
        <v>0.5</v>
      </c>
      <c r="AE379" s="176">
        <v>1</v>
      </c>
      <c r="AO379" s="9"/>
      <c r="AP379" s="9"/>
      <c r="AQ379" s="9"/>
      <c r="AR379" s="9"/>
      <c r="AS379" s="10"/>
      <c r="AT379" s="10"/>
      <c r="AU379" s="10"/>
      <c r="AV379" s="10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.75">
      <c r="A380">
        <v>327</v>
      </c>
      <c r="C380" s="51">
        <v>18</v>
      </c>
      <c r="D380" s="146" t="s">
        <v>257</v>
      </c>
      <c r="E380"/>
      <c r="F380" s="61">
        <v>1</v>
      </c>
      <c r="G380" s="189">
        <v>3</v>
      </c>
      <c r="M380" s="176">
        <v>0.5</v>
      </c>
      <c r="S380" s="178">
        <v>1</v>
      </c>
      <c r="Y380" s="178">
        <v>1</v>
      </c>
      <c r="AE380" s="176">
        <v>1</v>
      </c>
      <c r="AO380" s="9"/>
      <c r="AP380" s="9"/>
      <c r="AQ380" s="9"/>
      <c r="AR380" s="9"/>
      <c r="AS380" s="10"/>
      <c r="AT380" s="10"/>
      <c r="AU380" s="10"/>
      <c r="AV380" s="10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.75">
      <c r="A381">
        <v>328</v>
      </c>
      <c r="C381" s="51">
        <v>19</v>
      </c>
      <c r="D381" s="38" t="s">
        <v>258</v>
      </c>
      <c r="E381">
        <v>1</v>
      </c>
      <c r="F381" s="61">
        <v>1</v>
      </c>
      <c r="G381" s="189">
        <v>3</v>
      </c>
      <c r="J381" s="176">
        <v>0.5</v>
      </c>
      <c r="M381" s="176">
        <v>1</v>
      </c>
      <c r="P381" s="176">
        <v>0.5</v>
      </c>
      <c r="S381" s="178">
        <v>1</v>
      </c>
      <c r="V381" s="176">
        <v>1</v>
      </c>
      <c r="Y381" s="176">
        <v>1</v>
      </c>
      <c r="AB381" s="176">
        <v>1</v>
      </c>
      <c r="AE381" s="176">
        <v>1</v>
      </c>
      <c r="AO381" s="9"/>
      <c r="AP381" s="9"/>
      <c r="AQ381" s="9"/>
      <c r="AR381" s="9"/>
      <c r="AS381" s="10"/>
      <c r="AT381" s="10"/>
      <c r="AU381" s="10"/>
      <c r="AV381" s="10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.75">
      <c r="A382">
        <v>329</v>
      </c>
      <c r="C382" s="51">
        <v>20</v>
      </c>
      <c r="D382" s="38" t="s">
        <v>259</v>
      </c>
      <c r="E382"/>
      <c r="F382" s="61">
        <v>1</v>
      </c>
      <c r="G382" s="189">
        <v>3</v>
      </c>
      <c r="M382" s="176">
        <v>0.5</v>
      </c>
      <c r="S382" s="176">
        <v>0.5</v>
      </c>
      <c r="Y382" s="176">
        <v>1</v>
      </c>
      <c r="AE382" s="176">
        <v>1</v>
      </c>
      <c r="AO382" s="9"/>
      <c r="AP382" s="9"/>
      <c r="AQ382" s="9"/>
      <c r="AR382" s="9"/>
      <c r="AS382" s="10"/>
      <c r="AT382" s="10"/>
      <c r="AU382" s="10"/>
      <c r="AV382" s="10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.75">
      <c r="A383">
        <v>330</v>
      </c>
      <c r="C383" s="51">
        <v>21</v>
      </c>
      <c r="D383" s="146" t="s">
        <v>260</v>
      </c>
      <c r="E383"/>
      <c r="F383" s="61">
        <v>1</v>
      </c>
      <c r="G383" s="189">
        <v>3</v>
      </c>
      <c r="M383" s="176">
        <v>1</v>
      </c>
      <c r="S383" s="176">
        <v>1</v>
      </c>
      <c r="Y383" s="178">
        <v>1</v>
      </c>
      <c r="AE383" s="176">
        <v>1</v>
      </c>
      <c r="AO383" s="9"/>
      <c r="AP383" s="9"/>
      <c r="AQ383" s="9"/>
      <c r="AR383" s="9"/>
      <c r="AS383" s="10"/>
      <c r="AT383" s="10"/>
      <c r="AU383" s="10"/>
      <c r="AV383" s="10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.75">
      <c r="A384">
        <v>331</v>
      </c>
      <c r="C384" s="51">
        <v>22</v>
      </c>
      <c r="D384" s="38" t="s">
        <v>224</v>
      </c>
      <c r="E384"/>
      <c r="F384" s="61">
        <v>1</v>
      </c>
      <c r="G384" s="189">
        <v>3</v>
      </c>
      <c r="M384" s="178">
        <v>1</v>
      </c>
      <c r="S384" s="178">
        <v>1</v>
      </c>
      <c r="Y384" s="176">
        <v>1</v>
      </c>
      <c r="AE384" s="176">
        <v>1</v>
      </c>
      <c r="AO384" s="9"/>
      <c r="AP384" s="9"/>
      <c r="AQ384" s="9"/>
      <c r="AR384" s="9"/>
      <c r="AS384" s="10"/>
      <c r="AT384" s="10"/>
      <c r="AU384" s="10"/>
      <c r="AV384" s="10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.75">
      <c r="A385">
        <v>332</v>
      </c>
      <c r="C385" s="51">
        <v>23</v>
      </c>
      <c r="D385" s="38" t="s">
        <v>199</v>
      </c>
      <c r="E385">
        <v>1</v>
      </c>
      <c r="F385" s="61">
        <v>1</v>
      </c>
      <c r="G385" s="189">
        <v>3</v>
      </c>
      <c r="J385" s="176">
        <v>0.5</v>
      </c>
      <c r="M385" s="178">
        <v>1</v>
      </c>
      <c r="P385" s="176">
        <v>0.5</v>
      </c>
      <c r="S385" s="176">
        <v>1</v>
      </c>
      <c r="V385" s="176">
        <v>1</v>
      </c>
      <c r="Y385" s="176">
        <v>0.5</v>
      </c>
      <c r="AB385" s="176">
        <v>1</v>
      </c>
      <c r="AE385" s="176">
        <v>1</v>
      </c>
      <c r="AO385" s="9"/>
      <c r="AP385" s="9"/>
      <c r="AQ385" s="9"/>
      <c r="AR385" s="9"/>
      <c r="AS385" s="10"/>
      <c r="AT385" s="10"/>
      <c r="AU385" s="10"/>
      <c r="AV385" s="10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.75">
      <c r="A386">
        <v>333</v>
      </c>
      <c r="C386" s="51">
        <v>24</v>
      </c>
      <c r="D386" s="146" t="s">
        <v>262</v>
      </c>
      <c r="E386">
        <v>1</v>
      </c>
      <c r="F386" s="61">
        <v>1</v>
      </c>
      <c r="G386" s="189">
        <v>3</v>
      </c>
      <c r="J386" s="176">
        <v>1</v>
      </c>
      <c r="M386" s="178">
        <v>1</v>
      </c>
      <c r="P386" s="178">
        <v>1</v>
      </c>
      <c r="S386" s="178">
        <v>1</v>
      </c>
      <c r="V386" s="176">
        <v>1</v>
      </c>
      <c r="Y386" s="178">
        <v>1</v>
      </c>
      <c r="AB386" s="178">
        <v>1</v>
      </c>
      <c r="AE386" s="176">
        <v>1</v>
      </c>
      <c r="AO386" s="9"/>
      <c r="AP386" s="9"/>
      <c r="AQ386" s="9"/>
      <c r="AR386" s="9"/>
      <c r="AS386" s="10"/>
      <c r="AT386" s="10"/>
      <c r="AU386" s="10"/>
      <c r="AV386" s="10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.75">
      <c r="A387">
        <v>334</v>
      </c>
      <c r="C387" s="51">
        <v>25</v>
      </c>
      <c r="D387" s="38" t="s">
        <v>261</v>
      </c>
      <c r="E387">
        <v>1</v>
      </c>
      <c r="F387" s="61">
        <v>1</v>
      </c>
      <c r="G387" s="189">
        <v>3</v>
      </c>
      <c r="J387" s="176">
        <v>1</v>
      </c>
      <c r="M387" s="178">
        <v>1</v>
      </c>
      <c r="P387" s="176">
        <v>1</v>
      </c>
      <c r="S387" s="178">
        <v>1</v>
      </c>
      <c r="V387" s="176">
        <v>1</v>
      </c>
      <c r="Y387" s="178">
        <v>1</v>
      </c>
      <c r="AB387" s="176">
        <v>1</v>
      </c>
      <c r="AE387" s="176">
        <v>1</v>
      </c>
      <c r="AO387" s="9"/>
      <c r="AP387" s="9"/>
      <c r="AQ387" s="9"/>
      <c r="AR387" s="9"/>
      <c r="AS387" s="10"/>
      <c r="AT387" s="10"/>
      <c r="AU387" s="10"/>
      <c r="AV387" s="10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.75">
      <c r="A388">
        <v>335</v>
      </c>
      <c r="C388" s="51">
        <v>26</v>
      </c>
      <c r="D388" s="146" t="s">
        <v>263</v>
      </c>
      <c r="E388">
        <v>1</v>
      </c>
      <c r="F388" s="61">
        <v>1</v>
      </c>
      <c r="G388" s="189">
        <v>3</v>
      </c>
      <c r="J388" s="178">
        <v>1</v>
      </c>
      <c r="M388" s="178">
        <v>1</v>
      </c>
      <c r="P388" s="178">
        <v>1</v>
      </c>
      <c r="S388" s="176">
        <v>0.5</v>
      </c>
      <c r="V388" s="176">
        <v>1</v>
      </c>
      <c r="Y388" s="178">
        <v>1</v>
      </c>
      <c r="AB388" s="176">
        <v>0.5</v>
      </c>
      <c r="AE388" s="176">
        <v>1</v>
      </c>
      <c r="AO388" s="9"/>
      <c r="AP388" s="9"/>
      <c r="AQ388" s="9"/>
      <c r="AR388" s="9"/>
      <c r="AS388" s="10"/>
      <c r="AT388" s="10"/>
      <c r="AU388" s="10"/>
      <c r="AV388" s="10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.75">
      <c r="A389">
        <v>336</v>
      </c>
      <c r="C389" s="51">
        <v>27</v>
      </c>
      <c r="D389" s="146" t="s">
        <v>264</v>
      </c>
      <c r="E389">
        <v>1</v>
      </c>
      <c r="F389" s="61">
        <v>1</v>
      </c>
      <c r="G389" s="189">
        <v>3</v>
      </c>
      <c r="J389" s="176">
        <v>0.5</v>
      </c>
      <c r="M389" s="178">
        <v>1</v>
      </c>
      <c r="P389" s="176">
        <v>0</v>
      </c>
      <c r="S389" s="178">
        <v>1</v>
      </c>
      <c r="V389" s="176">
        <v>0.5</v>
      </c>
      <c r="Y389" s="176">
        <v>1</v>
      </c>
      <c r="AB389" s="176">
        <v>1</v>
      </c>
      <c r="AE389" s="176">
        <v>1</v>
      </c>
      <c r="AO389" s="9"/>
      <c r="AP389" s="9"/>
      <c r="AQ389" s="9"/>
      <c r="AR389" s="9"/>
      <c r="AS389" s="10"/>
      <c r="AT389" s="10"/>
      <c r="AU389" s="10"/>
      <c r="AV389" s="10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.75">
      <c r="A390">
        <v>337</v>
      </c>
      <c r="C390" s="51">
        <v>28</v>
      </c>
      <c r="D390" s="38" t="s">
        <v>265</v>
      </c>
      <c r="E390">
        <v>1</v>
      </c>
      <c r="F390" s="61">
        <v>1</v>
      </c>
      <c r="G390" s="189">
        <v>3</v>
      </c>
      <c r="J390" s="176">
        <v>1</v>
      </c>
      <c r="M390" s="176">
        <v>0.5</v>
      </c>
      <c r="P390" s="176">
        <v>1</v>
      </c>
      <c r="S390" s="176">
        <v>1</v>
      </c>
      <c r="V390" s="176">
        <v>1</v>
      </c>
      <c r="Y390" s="178">
        <v>0.5</v>
      </c>
      <c r="AB390" s="176">
        <v>1</v>
      </c>
      <c r="AE390" s="176">
        <v>1</v>
      </c>
      <c r="AO390" s="9"/>
      <c r="AP390" s="9"/>
      <c r="AQ390" s="9"/>
      <c r="AR390" s="9"/>
      <c r="AS390" s="10"/>
      <c r="AT390" s="10"/>
      <c r="AU390" s="10"/>
      <c r="AV390" s="10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.75">
      <c r="A391">
        <v>338</v>
      </c>
      <c r="C391" s="51">
        <v>29</v>
      </c>
      <c r="D391" s="38" t="s">
        <v>266</v>
      </c>
      <c r="E391"/>
      <c r="F391" s="61">
        <v>1</v>
      </c>
      <c r="G391" s="189">
        <v>3</v>
      </c>
      <c r="M391" s="176">
        <v>0.5</v>
      </c>
      <c r="S391" s="178">
        <v>1</v>
      </c>
      <c r="Y391" s="178">
        <v>1</v>
      </c>
      <c r="AE391" s="176">
        <v>1</v>
      </c>
      <c r="AO391" s="9"/>
      <c r="AP391" s="9"/>
      <c r="AQ391" s="9"/>
      <c r="AR391" s="9"/>
      <c r="AS391" s="10"/>
      <c r="AT391" s="10"/>
      <c r="AU391" s="10"/>
      <c r="AV391" s="10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.75">
      <c r="A392">
        <v>339</v>
      </c>
      <c r="C392" s="51">
        <v>30</v>
      </c>
      <c r="D392" s="54" t="s">
        <v>267</v>
      </c>
      <c r="E392">
        <v>1</v>
      </c>
      <c r="F392" s="61">
        <v>1</v>
      </c>
      <c r="G392" s="189">
        <v>3</v>
      </c>
      <c r="J392" s="176">
        <v>1</v>
      </c>
      <c r="M392" s="176">
        <v>1</v>
      </c>
      <c r="P392" s="176">
        <v>1</v>
      </c>
      <c r="S392" s="178">
        <v>1</v>
      </c>
      <c r="V392" s="176">
        <v>1</v>
      </c>
      <c r="Y392" s="176">
        <v>1</v>
      </c>
      <c r="AE392" s="176">
        <v>1</v>
      </c>
      <c r="AO392" s="9"/>
      <c r="AP392" s="9"/>
      <c r="AQ392" s="9"/>
      <c r="AR392" s="9"/>
      <c r="AS392" s="10"/>
      <c r="AT392" s="10"/>
      <c r="AU392" s="10"/>
      <c r="AV392" s="10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.75">
      <c r="A393">
        <v>340</v>
      </c>
      <c r="C393" s="51">
        <v>31</v>
      </c>
      <c r="D393" s="54" t="s">
        <v>268</v>
      </c>
      <c r="E393"/>
      <c r="F393" s="61">
        <v>1</v>
      </c>
      <c r="G393" s="190" t="s">
        <v>579</v>
      </c>
      <c r="M393" s="176">
        <v>1</v>
      </c>
      <c r="S393" s="178">
        <v>0.5</v>
      </c>
      <c r="Y393" s="176">
        <v>1</v>
      </c>
      <c r="AE393" s="176">
        <v>0.5</v>
      </c>
      <c r="AO393" s="9"/>
      <c r="AP393" s="9"/>
      <c r="AQ393" s="9"/>
      <c r="AR393" s="9"/>
      <c r="AS393" s="10"/>
      <c r="AT393" s="10"/>
      <c r="AU393" s="10"/>
      <c r="AV393" s="10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.75">
      <c r="A394">
        <v>341</v>
      </c>
      <c r="C394" s="51">
        <v>32</v>
      </c>
      <c r="D394" s="54" t="s">
        <v>269</v>
      </c>
      <c r="E394"/>
      <c r="F394" s="61">
        <v>1</v>
      </c>
      <c r="G394" s="189">
        <v>3</v>
      </c>
      <c r="M394" s="178">
        <v>1</v>
      </c>
      <c r="S394" s="176">
        <v>1</v>
      </c>
      <c r="Y394" s="178">
        <v>1</v>
      </c>
      <c r="AE394" s="176">
        <v>1</v>
      </c>
      <c r="AO394" s="9"/>
      <c r="AP394" s="9"/>
      <c r="AQ394" s="9"/>
      <c r="AR394" s="9"/>
      <c r="AS394" s="10"/>
      <c r="AT394" s="10"/>
      <c r="AU394" s="10"/>
      <c r="AV394" s="10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.75">
      <c r="A395">
        <v>342</v>
      </c>
      <c r="C395" s="51">
        <v>33</v>
      </c>
      <c r="D395" s="54" t="s">
        <v>270</v>
      </c>
      <c r="E395">
        <v>1</v>
      </c>
      <c r="F395" s="61">
        <v>1</v>
      </c>
      <c r="G395" s="189">
        <v>3</v>
      </c>
      <c r="J395" s="176">
        <v>0.5</v>
      </c>
      <c r="M395" s="176">
        <v>0.5</v>
      </c>
      <c r="P395" s="178">
        <v>1</v>
      </c>
      <c r="S395" s="176">
        <v>1</v>
      </c>
      <c r="V395" s="178">
        <v>1</v>
      </c>
      <c r="Y395" s="178">
        <v>1</v>
      </c>
      <c r="AB395" s="176">
        <v>1</v>
      </c>
      <c r="AE395" s="176">
        <v>1</v>
      </c>
      <c r="AO395" s="9"/>
      <c r="AP395" s="9"/>
      <c r="AQ395" s="9"/>
      <c r="AR395" s="9"/>
      <c r="AS395" s="10"/>
      <c r="AT395" s="10"/>
      <c r="AU395" s="10"/>
      <c r="AV395" s="10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.75">
      <c r="A396">
        <v>343</v>
      </c>
      <c r="C396" s="51">
        <v>34</v>
      </c>
      <c r="D396" s="54" t="s">
        <v>271</v>
      </c>
      <c r="E396"/>
      <c r="F396" s="61">
        <v>1</v>
      </c>
      <c r="G396" s="189">
        <v>3</v>
      </c>
      <c r="M396" s="178">
        <v>1</v>
      </c>
      <c r="S396" s="178">
        <v>0.5</v>
      </c>
      <c r="Y396" s="176">
        <v>1</v>
      </c>
      <c r="AE396" s="176">
        <v>1</v>
      </c>
      <c r="AO396" s="9"/>
      <c r="AP396" s="9"/>
      <c r="AQ396" s="9"/>
      <c r="AR396" s="9"/>
      <c r="AS396" s="10"/>
      <c r="AT396" s="10"/>
      <c r="AU396" s="10"/>
      <c r="AV396" s="10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.75">
      <c r="A397">
        <v>344</v>
      </c>
      <c r="C397" s="51">
        <v>35</v>
      </c>
      <c r="D397" s="54" t="s">
        <v>272</v>
      </c>
      <c r="E397"/>
      <c r="F397" s="61">
        <v>1</v>
      </c>
      <c r="G397" s="189">
        <v>3</v>
      </c>
      <c r="M397" s="176">
        <v>1</v>
      </c>
      <c r="S397" s="176">
        <v>1</v>
      </c>
      <c r="Y397" s="176">
        <v>0.5</v>
      </c>
      <c r="AE397" s="176">
        <v>1</v>
      </c>
      <c r="AO397" s="9"/>
      <c r="AP397" s="9"/>
      <c r="AQ397" s="9"/>
      <c r="AR397" s="9"/>
      <c r="AS397" s="10"/>
      <c r="AT397" s="10"/>
      <c r="AU397" s="10"/>
      <c r="AV397" s="10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.75">
      <c r="A398">
        <v>345</v>
      </c>
      <c r="C398" s="51">
        <v>36</v>
      </c>
      <c r="D398" s="38" t="s">
        <v>273</v>
      </c>
      <c r="E398"/>
      <c r="F398" s="61">
        <v>1</v>
      </c>
      <c r="G398" s="190" t="s">
        <v>579</v>
      </c>
      <c r="M398" s="178">
        <v>1</v>
      </c>
      <c r="S398" s="176">
        <v>1</v>
      </c>
      <c r="Y398" s="176">
        <v>0.5</v>
      </c>
      <c r="AE398" s="176">
        <v>0.5</v>
      </c>
      <c r="AO398" s="9"/>
      <c r="AP398" s="9"/>
      <c r="AQ398" s="9"/>
      <c r="AR398" s="9"/>
      <c r="AS398" s="10"/>
      <c r="AT398" s="10"/>
      <c r="AU398" s="10"/>
      <c r="AV398" s="10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.75">
      <c r="A399">
        <v>346</v>
      </c>
      <c r="C399" s="51">
        <v>37</v>
      </c>
      <c r="D399" s="54" t="s">
        <v>274</v>
      </c>
      <c r="E399"/>
      <c r="F399" s="61">
        <v>1</v>
      </c>
      <c r="G399" s="189">
        <v>3</v>
      </c>
      <c r="M399" s="176">
        <v>0.5</v>
      </c>
      <c r="S399" s="176">
        <v>0.5</v>
      </c>
      <c r="Y399" s="176">
        <v>0.5</v>
      </c>
      <c r="AE399" s="176">
        <v>0.5</v>
      </c>
      <c r="AO399" s="9"/>
      <c r="AP399" s="9"/>
      <c r="AQ399" s="9"/>
      <c r="AR399" s="9"/>
      <c r="AS399" s="10"/>
      <c r="AT399" s="10"/>
      <c r="AU399" s="10"/>
      <c r="AV399" s="10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.75">
      <c r="A400">
        <v>347</v>
      </c>
      <c r="C400" s="51">
        <v>38</v>
      </c>
      <c r="D400" s="38" t="s">
        <v>275</v>
      </c>
      <c r="E400">
        <v>1</v>
      </c>
      <c r="F400" s="61">
        <v>1</v>
      </c>
      <c r="G400" s="189">
        <v>3</v>
      </c>
      <c r="J400" s="178">
        <v>1</v>
      </c>
      <c r="M400" s="178">
        <v>1</v>
      </c>
      <c r="P400" s="178">
        <v>1</v>
      </c>
      <c r="S400" s="178">
        <v>1</v>
      </c>
      <c r="V400" s="176">
        <v>1</v>
      </c>
      <c r="Y400" s="176">
        <v>1</v>
      </c>
      <c r="AB400" s="176">
        <v>1</v>
      </c>
      <c r="AE400" s="176">
        <v>1</v>
      </c>
      <c r="AO400" s="9"/>
      <c r="AP400" s="9"/>
      <c r="AQ400" s="9"/>
      <c r="AR400" s="9"/>
      <c r="AS400" s="10"/>
      <c r="AT400" s="10"/>
      <c r="AU400" s="10"/>
      <c r="AV400" s="10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.75">
      <c r="A401">
        <v>348</v>
      </c>
      <c r="C401" s="51">
        <v>39</v>
      </c>
      <c r="D401" s="146" t="s">
        <v>48</v>
      </c>
      <c r="E401">
        <v>1</v>
      </c>
      <c r="F401" s="61">
        <v>1</v>
      </c>
      <c r="G401" s="189">
        <v>3</v>
      </c>
      <c r="J401" s="176">
        <v>1</v>
      </c>
      <c r="M401" s="176">
        <v>0.5</v>
      </c>
      <c r="P401" s="176">
        <v>1</v>
      </c>
      <c r="S401" s="176">
        <v>0.5</v>
      </c>
      <c r="V401" s="176">
        <v>0.5</v>
      </c>
      <c r="Y401" s="176">
        <v>1</v>
      </c>
      <c r="AB401" s="176">
        <v>1</v>
      </c>
      <c r="AE401" s="176">
        <v>0.5</v>
      </c>
      <c r="AO401" s="9"/>
      <c r="AP401" s="9"/>
      <c r="AQ401" s="9"/>
      <c r="AR401" s="9"/>
      <c r="AS401" s="10"/>
      <c r="AT401" s="10"/>
      <c r="AU401" s="10"/>
      <c r="AV401" s="10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.75">
      <c r="A402">
        <v>349</v>
      </c>
      <c r="C402" s="51">
        <v>40</v>
      </c>
      <c r="D402" s="38" t="s">
        <v>276</v>
      </c>
      <c r="E402"/>
      <c r="F402" s="61">
        <v>1</v>
      </c>
      <c r="G402" s="189">
        <v>3</v>
      </c>
      <c r="M402" s="176">
        <v>1</v>
      </c>
      <c r="S402" s="176">
        <v>1</v>
      </c>
      <c r="Y402" s="176">
        <v>1</v>
      </c>
      <c r="AE402" s="176">
        <v>0.5</v>
      </c>
      <c r="AO402" s="9"/>
      <c r="AP402" s="9"/>
      <c r="AQ402" s="9"/>
      <c r="AR402" s="9"/>
      <c r="AS402" s="10"/>
      <c r="AT402" s="10"/>
      <c r="AU402" s="10"/>
      <c r="AV402" s="10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.75">
      <c r="A403">
        <v>350</v>
      </c>
      <c r="C403" s="51">
        <v>41</v>
      </c>
      <c r="D403" s="147" t="s">
        <v>277</v>
      </c>
      <c r="E403"/>
      <c r="F403" s="61">
        <v>1</v>
      </c>
      <c r="G403" s="189" t="s">
        <v>579</v>
      </c>
      <c r="M403" s="178">
        <v>1</v>
      </c>
      <c r="S403" s="178">
        <v>1</v>
      </c>
      <c r="Y403" s="176">
        <v>0.5</v>
      </c>
      <c r="AE403" s="176">
        <v>1</v>
      </c>
      <c r="AO403" s="9"/>
      <c r="AP403" s="9"/>
      <c r="AQ403" s="9"/>
      <c r="AR403" s="9"/>
      <c r="AS403" s="10"/>
      <c r="AT403" s="10"/>
      <c r="AU403" s="10"/>
      <c r="AV403" s="10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.75">
      <c r="A404">
        <v>351</v>
      </c>
      <c r="C404" s="51">
        <v>42</v>
      </c>
      <c r="D404" s="148" t="s">
        <v>278</v>
      </c>
      <c r="E404"/>
      <c r="F404" s="61">
        <v>1</v>
      </c>
      <c r="G404" s="189">
        <v>3</v>
      </c>
      <c r="M404" s="176">
        <v>0.5</v>
      </c>
      <c r="S404" s="176">
        <v>1</v>
      </c>
      <c r="Y404" s="176">
        <v>0.5</v>
      </c>
      <c r="AE404" s="176">
        <v>1</v>
      </c>
      <c r="AO404" s="9"/>
      <c r="AP404" s="9"/>
      <c r="AQ404" s="9"/>
      <c r="AR404" s="9"/>
      <c r="AS404" s="10"/>
      <c r="AT404" s="10"/>
      <c r="AU404" s="10"/>
      <c r="AV404" s="10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.75">
      <c r="A405">
        <v>352</v>
      </c>
      <c r="C405" s="51">
        <v>43</v>
      </c>
      <c r="D405" s="148" t="s">
        <v>279</v>
      </c>
      <c r="E405"/>
      <c r="F405" s="61">
        <v>1</v>
      </c>
      <c r="G405" s="189">
        <v>3</v>
      </c>
      <c r="M405" s="176">
        <v>0.5</v>
      </c>
      <c r="S405" s="178">
        <v>1</v>
      </c>
      <c r="Y405" s="176">
        <v>0.5</v>
      </c>
      <c r="AE405" s="176">
        <v>1</v>
      </c>
      <c r="AO405" s="9"/>
      <c r="AP405" s="9"/>
      <c r="AQ405" s="9"/>
      <c r="AR405" s="9"/>
      <c r="AS405" s="10"/>
      <c r="AT405" s="10"/>
      <c r="AU405" s="10"/>
      <c r="AV405" s="10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.75">
      <c r="A406">
        <v>353</v>
      </c>
      <c r="C406" s="51">
        <v>44</v>
      </c>
      <c r="D406" s="54" t="s">
        <v>280</v>
      </c>
      <c r="E406"/>
      <c r="F406" s="61">
        <v>1</v>
      </c>
      <c r="G406" s="189">
        <v>3</v>
      </c>
      <c r="M406" s="176">
        <v>1</v>
      </c>
      <c r="S406" s="176">
        <v>0.5</v>
      </c>
      <c r="Y406" s="176">
        <v>1</v>
      </c>
      <c r="AE406" s="176">
        <v>1</v>
      </c>
      <c r="AO406" s="9"/>
      <c r="AP406" s="9"/>
      <c r="AQ406" s="9"/>
      <c r="AR406" s="9"/>
      <c r="AS406" s="10"/>
      <c r="AT406" s="10"/>
      <c r="AU406" s="10"/>
      <c r="AV406" s="10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.75">
      <c r="A407">
        <v>354</v>
      </c>
      <c r="C407" s="51">
        <v>45</v>
      </c>
      <c r="D407" s="148" t="s">
        <v>281</v>
      </c>
      <c r="E407"/>
      <c r="F407" s="61">
        <v>1</v>
      </c>
      <c r="G407" s="189" t="s">
        <v>579</v>
      </c>
      <c r="M407" s="176">
        <v>0.5</v>
      </c>
      <c r="S407" s="176">
        <v>1</v>
      </c>
      <c r="Y407" s="176">
        <v>1</v>
      </c>
      <c r="AE407" s="176">
        <v>1</v>
      </c>
      <c r="AO407" s="9"/>
      <c r="AP407" s="9"/>
      <c r="AQ407" s="9"/>
      <c r="AR407" s="9"/>
      <c r="AS407" s="10"/>
      <c r="AT407" s="10"/>
      <c r="AU407" s="10"/>
      <c r="AV407" s="10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.75">
      <c r="A408">
        <v>355</v>
      </c>
      <c r="C408" s="51">
        <v>46</v>
      </c>
      <c r="D408" s="54" t="s">
        <v>282</v>
      </c>
      <c r="E408"/>
      <c r="F408" s="61">
        <v>1</v>
      </c>
      <c r="G408" s="189">
        <v>3</v>
      </c>
      <c r="M408" s="178">
        <v>1</v>
      </c>
      <c r="S408" s="178">
        <v>1</v>
      </c>
      <c r="Y408" s="176">
        <v>1</v>
      </c>
      <c r="AE408" s="176">
        <v>1</v>
      </c>
      <c r="AO408" s="9"/>
      <c r="AP408" s="9"/>
      <c r="AQ408" s="9"/>
      <c r="AR408" s="9"/>
      <c r="AS408" s="10"/>
      <c r="AT408" s="10"/>
      <c r="AU408" s="10"/>
      <c r="AV408" s="10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.75">
      <c r="A409">
        <v>356</v>
      </c>
      <c r="C409" s="51">
        <v>47</v>
      </c>
      <c r="D409" s="54" t="s">
        <v>283</v>
      </c>
      <c r="E409"/>
      <c r="F409" s="61">
        <v>1</v>
      </c>
      <c r="G409" s="189">
        <v>3</v>
      </c>
      <c r="M409" s="176">
        <v>1</v>
      </c>
      <c r="S409" s="178">
        <v>0.5</v>
      </c>
      <c r="Y409" s="176">
        <v>1</v>
      </c>
      <c r="AE409" s="176">
        <v>1</v>
      </c>
      <c r="AO409" s="9"/>
      <c r="AP409" s="9"/>
      <c r="AQ409" s="9"/>
      <c r="AR409" s="9"/>
      <c r="AS409" s="10"/>
      <c r="AT409" s="10"/>
      <c r="AU409" s="10"/>
      <c r="AV409" s="10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.75">
      <c r="A410">
        <v>357</v>
      </c>
      <c r="C410" s="51">
        <v>48</v>
      </c>
      <c r="D410" s="54" t="s">
        <v>284</v>
      </c>
      <c r="E410"/>
      <c r="F410" s="61">
        <v>1</v>
      </c>
      <c r="G410" s="189">
        <v>3</v>
      </c>
      <c r="M410" s="176">
        <v>0.5</v>
      </c>
      <c r="S410" s="176">
        <v>0.5</v>
      </c>
      <c r="Y410" s="176">
        <v>0.5</v>
      </c>
      <c r="AE410" s="176">
        <v>0.5</v>
      </c>
      <c r="AO410" s="9"/>
      <c r="AP410" s="9"/>
      <c r="AQ410" s="9"/>
      <c r="AR410" s="9"/>
      <c r="AS410" s="10"/>
      <c r="AT410" s="10"/>
      <c r="AU410" s="10"/>
      <c r="AV410" s="10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.75">
      <c r="A411">
        <v>358</v>
      </c>
      <c r="C411" s="51">
        <v>49</v>
      </c>
      <c r="D411" s="148" t="s">
        <v>285</v>
      </c>
      <c r="E411"/>
      <c r="F411" s="61">
        <v>1</v>
      </c>
      <c r="G411" s="189">
        <v>3</v>
      </c>
      <c r="M411" s="176">
        <v>1</v>
      </c>
      <c r="S411" s="176">
        <v>0.5</v>
      </c>
      <c r="Y411" s="176">
        <v>1</v>
      </c>
      <c r="AE411" s="176">
        <v>0.5</v>
      </c>
      <c r="AO411" s="9"/>
      <c r="AP411" s="9"/>
      <c r="AQ411" s="9"/>
      <c r="AR411" s="9"/>
      <c r="AS411" s="10"/>
      <c r="AT411" s="10"/>
      <c r="AU411" s="10"/>
      <c r="AV411" s="10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.75">
      <c r="A412">
        <v>359</v>
      </c>
      <c r="C412" s="51">
        <v>50</v>
      </c>
      <c r="D412" s="148" t="s">
        <v>286</v>
      </c>
      <c r="E412"/>
      <c r="F412" s="61">
        <v>1</v>
      </c>
      <c r="G412" s="189" t="s">
        <v>579</v>
      </c>
      <c r="M412" s="176">
        <v>1</v>
      </c>
      <c r="S412" s="176">
        <v>1</v>
      </c>
      <c r="Y412" s="176">
        <v>0.5</v>
      </c>
      <c r="AE412" s="176">
        <v>0.5</v>
      </c>
      <c r="AO412" s="9"/>
      <c r="AP412" s="9"/>
      <c r="AQ412" s="9"/>
      <c r="AR412" s="9"/>
      <c r="AS412" s="10"/>
      <c r="AT412" s="10"/>
      <c r="AU412" s="10"/>
      <c r="AV412" s="10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.75">
      <c r="A413">
        <v>360</v>
      </c>
      <c r="C413" s="51">
        <v>51</v>
      </c>
      <c r="D413" s="146" t="s">
        <v>287</v>
      </c>
      <c r="E413"/>
      <c r="F413" s="61">
        <v>1</v>
      </c>
      <c r="G413" s="189">
        <v>3</v>
      </c>
      <c r="M413" s="176">
        <v>1</v>
      </c>
      <c r="S413" s="176">
        <v>1</v>
      </c>
      <c r="Y413" s="176">
        <v>1</v>
      </c>
      <c r="AE413" s="176">
        <v>1</v>
      </c>
      <c r="AO413" s="9"/>
      <c r="AP413" s="9"/>
      <c r="AQ413" s="9"/>
      <c r="AR413" s="9"/>
      <c r="AS413" s="10"/>
      <c r="AT413" s="10"/>
      <c r="AU413" s="10"/>
      <c r="AV413" s="10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.75">
      <c r="A414">
        <v>361</v>
      </c>
      <c r="C414" s="51">
        <v>52</v>
      </c>
      <c r="D414" s="146" t="s">
        <v>288</v>
      </c>
      <c r="E414"/>
      <c r="F414" s="61">
        <v>1</v>
      </c>
      <c r="G414" s="189">
        <v>3</v>
      </c>
      <c r="M414" s="176">
        <v>1</v>
      </c>
      <c r="S414" s="176">
        <v>0.5</v>
      </c>
      <c r="Y414" s="176">
        <v>1</v>
      </c>
      <c r="AE414" s="176">
        <v>1</v>
      </c>
      <c r="AO414" s="9"/>
      <c r="AP414" s="9"/>
      <c r="AQ414" s="9"/>
      <c r="AR414" s="9"/>
      <c r="AS414" s="10"/>
      <c r="AT414" s="10"/>
      <c r="AU414" s="10"/>
      <c r="AV414" s="10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.75">
      <c r="A415">
        <v>362</v>
      </c>
      <c r="C415" s="51">
        <v>53</v>
      </c>
      <c r="D415" s="38" t="s">
        <v>289</v>
      </c>
      <c r="E415"/>
      <c r="F415" s="61">
        <v>1</v>
      </c>
      <c r="G415" s="189">
        <v>3</v>
      </c>
      <c r="M415" s="176">
        <v>1</v>
      </c>
      <c r="S415" s="176">
        <v>1</v>
      </c>
      <c r="Y415" s="176">
        <v>1</v>
      </c>
      <c r="AE415" s="176">
        <v>1</v>
      </c>
      <c r="AO415" s="9"/>
      <c r="AP415" s="9"/>
      <c r="AQ415" s="9"/>
      <c r="AR415" s="9"/>
      <c r="AS415" s="10"/>
      <c r="AT415" s="10"/>
      <c r="AU415" s="10"/>
      <c r="AV415" s="10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3:75" ht="15.75">
      <c r="C416" s="51"/>
      <c r="D416" s="38" t="s">
        <v>582</v>
      </c>
      <c r="E416"/>
      <c r="F416" s="61">
        <v>1</v>
      </c>
      <c r="G416" s="189">
        <v>3</v>
      </c>
      <c r="S416" s="176">
        <v>0.5</v>
      </c>
      <c r="Y416" s="176">
        <v>0.5</v>
      </c>
      <c r="AE416" s="176">
        <v>0.5</v>
      </c>
      <c r="AO416" s="9"/>
      <c r="AP416" s="9"/>
      <c r="AQ416" s="9"/>
      <c r="AR416" s="9"/>
      <c r="AS416" s="10"/>
      <c r="AT416" s="10"/>
      <c r="AU416" s="10"/>
      <c r="AV416" s="10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3:75" ht="15.75">
      <c r="C417" s="51"/>
      <c r="D417" s="38" t="s">
        <v>583</v>
      </c>
      <c r="E417"/>
      <c r="F417" s="61">
        <v>1</v>
      </c>
      <c r="G417" s="189">
        <v>3</v>
      </c>
      <c r="S417" s="176">
        <v>0.5</v>
      </c>
      <c r="Y417" s="176">
        <v>0</v>
      </c>
      <c r="AE417" s="176">
        <v>0.5</v>
      </c>
      <c r="AO417" s="9"/>
      <c r="AP417" s="9"/>
      <c r="AQ417" s="9"/>
      <c r="AR417" s="9"/>
      <c r="AS417" s="10"/>
      <c r="AT417" s="10"/>
      <c r="AU417" s="10"/>
      <c r="AV417" s="10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3:75" ht="15.75">
      <c r="C418" s="51"/>
      <c r="D418" s="38" t="s">
        <v>584</v>
      </c>
      <c r="E418"/>
      <c r="F418" s="61">
        <v>1</v>
      </c>
      <c r="G418" s="189">
        <v>3</v>
      </c>
      <c r="S418" s="176">
        <v>0.5</v>
      </c>
      <c r="Y418" s="176">
        <v>1</v>
      </c>
      <c r="AE418" s="176">
        <v>1</v>
      </c>
      <c r="AO418" s="9"/>
      <c r="AP418" s="9"/>
      <c r="AQ418" s="9"/>
      <c r="AR418" s="9"/>
      <c r="AS418" s="10"/>
      <c r="AT418" s="10"/>
      <c r="AU418" s="10"/>
      <c r="AV418" s="10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3:75" ht="15.75">
      <c r="C419" s="51"/>
      <c r="D419" s="38" t="s">
        <v>585</v>
      </c>
      <c r="E419"/>
      <c r="F419" s="61">
        <v>1</v>
      </c>
      <c r="G419" s="189">
        <v>3</v>
      </c>
      <c r="S419" s="176">
        <v>1</v>
      </c>
      <c r="Y419" s="176">
        <v>0.5</v>
      </c>
      <c r="AE419" s="176">
        <v>1</v>
      </c>
      <c r="AO419" s="9"/>
      <c r="AP419" s="9"/>
      <c r="AQ419" s="9"/>
      <c r="AR419" s="9"/>
      <c r="AS419" s="10"/>
      <c r="AT419" s="10"/>
      <c r="AU419" s="10"/>
      <c r="AV419" s="10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3:75" ht="15.75">
      <c r="C420" s="51"/>
      <c r="D420" s="38" t="s">
        <v>586</v>
      </c>
      <c r="E420"/>
      <c r="F420" s="61">
        <v>1</v>
      </c>
      <c r="G420" s="189">
        <v>3</v>
      </c>
      <c r="S420" s="176">
        <v>0.5</v>
      </c>
      <c r="Y420" s="176">
        <v>1</v>
      </c>
      <c r="AE420" s="176">
        <v>0.5</v>
      </c>
      <c r="AO420" s="9"/>
      <c r="AP420" s="9"/>
      <c r="AQ420" s="9"/>
      <c r="AR420" s="9"/>
      <c r="AS420" s="10"/>
      <c r="AT420" s="10"/>
      <c r="AU420" s="10"/>
      <c r="AV420" s="10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3:75" ht="15.75">
      <c r="C421" s="51"/>
      <c r="D421" s="38" t="s">
        <v>587</v>
      </c>
      <c r="E421"/>
      <c r="F421" s="61">
        <v>1</v>
      </c>
      <c r="G421" s="189">
        <v>3</v>
      </c>
      <c r="S421" s="176">
        <v>1</v>
      </c>
      <c r="Y421" s="176">
        <v>0.5</v>
      </c>
      <c r="AE421" s="176">
        <v>0.5</v>
      </c>
      <c r="AO421" s="9"/>
      <c r="AP421" s="9"/>
      <c r="AQ421" s="9"/>
      <c r="AR421" s="9"/>
      <c r="AS421" s="10"/>
      <c r="AT421" s="10"/>
      <c r="AU421" s="10"/>
      <c r="AV421" s="10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3:75" ht="15.75">
      <c r="C422" s="51"/>
      <c r="D422" s="38" t="s">
        <v>631</v>
      </c>
      <c r="E422"/>
      <c r="F422" s="61">
        <v>1</v>
      </c>
      <c r="G422" s="189">
        <v>3</v>
      </c>
      <c r="Y422" s="176">
        <v>0.5</v>
      </c>
      <c r="AE422" s="176">
        <v>0.5</v>
      </c>
      <c r="AO422" s="9"/>
      <c r="AP422" s="9"/>
      <c r="AQ422" s="9"/>
      <c r="AR422" s="9"/>
      <c r="AS422" s="10"/>
      <c r="AT422" s="10"/>
      <c r="AU422" s="10"/>
      <c r="AV422" s="10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3:75" ht="15.75">
      <c r="C423" s="51"/>
      <c r="D423" s="38" t="s">
        <v>588</v>
      </c>
      <c r="E423"/>
      <c r="F423" s="61">
        <v>1</v>
      </c>
      <c r="G423" s="189">
        <v>3</v>
      </c>
      <c r="AO423" s="9"/>
      <c r="AP423" s="9"/>
      <c r="AQ423" s="9"/>
      <c r="AR423" s="9"/>
      <c r="AS423" s="10"/>
      <c r="AT423" s="10"/>
      <c r="AU423" s="10"/>
      <c r="AV423" s="10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3:75" ht="15.75">
      <c r="C424" s="51"/>
      <c r="D424" s="38" t="s">
        <v>589</v>
      </c>
      <c r="E424"/>
      <c r="F424" s="61">
        <v>1</v>
      </c>
      <c r="G424" s="189">
        <v>3</v>
      </c>
      <c r="AO424" s="9"/>
      <c r="AP424" s="9"/>
      <c r="AQ424" s="9"/>
      <c r="AR424" s="9"/>
      <c r="AS424" s="10"/>
      <c r="AT424" s="10"/>
      <c r="AU424" s="10"/>
      <c r="AV424" s="10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.75">
      <c r="A425">
        <v>363</v>
      </c>
      <c r="C425" s="51"/>
      <c r="D425" s="38" t="s">
        <v>42</v>
      </c>
      <c r="E425"/>
      <c r="F425" s="61">
        <v>1</v>
      </c>
      <c r="G425" s="189" t="s">
        <v>579</v>
      </c>
      <c r="M425" s="176">
        <v>0</v>
      </c>
      <c r="S425" s="176">
        <v>1</v>
      </c>
      <c r="AO425" s="9"/>
      <c r="AP425" s="9"/>
      <c r="AQ425" s="9"/>
      <c r="AR425" s="9"/>
      <c r="AS425" s="10"/>
      <c r="AT425" s="10"/>
      <c r="AU425" s="10"/>
      <c r="AV425" s="10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.75">
      <c r="A426">
        <v>364</v>
      </c>
      <c r="C426" s="51">
        <v>54</v>
      </c>
      <c r="D426" s="38" t="s">
        <v>187</v>
      </c>
      <c r="E426"/>
      <c r="F426" s="61">
        <v>1</v>
      </c>
      <c r="G426" s="189"/>
      <c r="M426" s="176">
        <v>1</v>
      </c>
      <c r="S426" s="176">
        <v>1</v>
      </c>
      <c r="AO426" s="9"/>
      <c r="AP426" s="9"/>
      <c r="AQ426" s="9"/>
      <c r="AR426" s="9"/>
      <c r="AS426" s="10"/>
      <c r="AT426" s="10"/>
      <c r="AU426" s="10"/>
      <c r="AV426" s="10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.75">
      <c r="A427">
        <v>365</v>
      </c>
      <c r="C427" s="51">
        <v>55</v>
      </c>
      <c r="D427" s="38" t="s">
        <v>186</v>
      </c>
      <c r="E427"/>
      <c r="F427" s="61">
        <v>1</v>
      </c>
      <c r="G427" s="189"/>
      <c r="M427" s="176">
        <v>1</v>
      </c>
      <c r="S427" s="176">
        <v>0</v>
      </c>
      <c r="AO427" s="9"/>
      <c r="AP427" s="9"/>
      <c r="AQ427" s="9"/>
      <c r="AR427" s="9"/>
      <c r="AS427" s="10"/>
      <c r="AT427" s="10"/>
      <c r="AU427" s="10"/>
      <c r="AV427" s="10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.75">
      <c r="A428">
        <v>366</v>
      </c>
      <c r="C428" s="51">
        <v>56</v>
      </c>
      <c r="D428" s="38" t="s">
        <v>290</v>
      </c>
      <c r="E428"/>
      <c r="F428" s="61">
        <v>1</v>
      </c>
      <c r="G428" s="190"/>
      <c r="M428" s="176">
        <v>0</v>
      </c>
      <c r="S428" s="176">
        <v>1</v>
      </c>
      <c r="AO428" s="9"/>
      <c r="AP428" s="9"/>
      <c r="AQ428" s="9"/>
      <c r="AR428" s="9"/>
      <c r="AS428" s="10"/>
      <c r="AT428" s="10"/>
      <c r="AU428" s="10"/>
      <c r="AV428" s="10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.75">
      <c r="A429">
        <v>367</v>
      </c>
      <c r="C429" s="83"/>
      <c r="D429" s="38"/>
      <c r="E429" s="71"/>
      <c r="F429" s="61"/>
      <c r="G429" s="19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9"/>
      <c r="AP429" s="9"/>
      <c r="AQ429" s="9"/>
      <c r="AR429" s="9"/>
      <c r="AS429" s="10"/>
      <c r="AT429" s="10"/>
      <c r="AU429" s="10"/>
      <c r="AV429" s="10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90" ht="15.75">
      <c r="A430">
        <v>368</v>
      </c>
      <c r="C430" s="16"/>
      <c r="D430" s="61"/>
      <c r="E430" s="37"/>
      <c r="F430" s="37"/>
      <c r="G430" s="193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9"/>
      <c r="AP430" s="9"/>
      <c r="AQ430" s="9"/>
      <c r="AR430" s="9"/>
      <c r="AS430" s="23"/>
      <c r="AT430" s="23"/>
      <c r="AU430" s="10"/>
      <c r="AV430" s="10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</row>
    <row r="431" spans="1:90" ht="18">
      <c r="A431">
        <v>369</v>
      </c>
      <c r="B431" s="53">
        <v>18</v>
      </c>
      <c r="C431" s="16"/>
      <c r="D431" s="50" t="s">
        <v>19</v>
      </c>
      <c r="E431" s="64"/>
      <c r="F431" s="64"/>
      <c r="G431" s="182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9"/>
      <c r="AP431" s="9"/>
      <c r="AQ431" s="9"/>
      <c r="AR431" s="9"/>
      <c r="AS431" s="9"/>
      <c r="AT431" s="9"/>
      <c r="AU431" s="10"/>
      <c r="AV431" s="10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</row>
    <row r="432" spans="1:90" ht="18">
      <c r="A432">
        <v>370</v>
      </c>
      <c r="C432" s="16"/>
      <c r="D432" s="84">
        <f>'RESUM MENSUAL PAPER'!F18</f>
        <v>16034</v>
      </c>
      <c r="E432" s="64"/>
      <c r="F432" s="64"/>
      <c r="G432" s="182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9"/>
      <c r="AP432" s="9"/>
      <c r="AQ432" s="9"/>
      <c r="AR432" s="9"/>
      <c r="AS432" s="9"/>
      <c r="AT432" s="9"/>
      <c r="AU432" s="10"/>
      <c r="AV432" s="10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</row>
    <row r="433" spans="1:90" ht="15.75">
      <c r="A433">
        <v>371</v>
      </c>
      <c r="C433" s="16"/>
      <c r="D433" s="7" t="s">
        <v>8</v>
      </c>
      <c r="E433" s="63"/>
      <c r="F433" s="20" t="s">
        <v>1</v>
      </c>
      <c r="G433" s="184"/>
      <c r="H433" s="10">
        <f aca="true" t="shared" si="20" ref="H433:AE433">H7</f>
        <v>1</v>
      </c>
      <c r="I433" s="10">
        <f t="shared" si="20"/>
        <v>2</v>
      </c>
      <c r="J433" s="10">
        <f t="shared" si="20"/>
        <v>3</v>
      </c>
      <c r="K433" s="10">
        <f t="shared" si="20"/>
        <v>5</v>
      </c>
      <c r="L433" s="10">
        <f t="shared" si="20"/>
        <v>6</v>
      </c>
      <c r="M433" s="10">
        <f t="shared" si="20"/>
        <v>7</v>
      </c>
      <c r="N433" s="10">
        <f t="shared" si="20"/>
        <v>8</v>
      </c>
      <c r="O433" s="10">
        <f t="shared" si="20"/>
        <v>9</v>
      </c>
      <c r="P433" s="10">
        <f t="shared" si="20"/>
        <v>10</v>
      </c>
      <c r="Q433" s="10">
        <f t="shared" si="20"/>
        <v>12</v>
      </c>
      <c r="R433" s="10">
        <f t="shared" si="20"/>
        <v>13</v>
      </c>
      <c r="S433" s="10">
        <f t="shared" si="20"/>
        <v>14</v>
      </c>
      <c r="T433" s="10">
        <f t="shared" si="20"/>
        <v>15</v>
      </c>
      <c r="U433" s="10">
        <f t="shared" si="20"/>
        <v>16</v>
      </c>
      <c r="V433" s="10">
        <f t="shared" si="20"/>
        <v>17</v>
      </c>
      <c r="W433" s="10">
        <f t="shared" si="20"/>
        <v>19</v>
      </c>
      <c r="X433" s="10">
        <f t="shared" si="20"/>
        <v>20</v>
      </c>
      <c r="Y433" s="10">
        <f t="shared" si="20"/>
        <v>21</v>
      </c>
      <c r="Z433" s="10">
        <f t="shared" si="20"/>
        <v>22</v>
      </c>
      <c r="AA433" s="10">
        <f t="shared" si="20"/>
        <v>23</v>
      </c>
      <c r="AB433" s="10">
        <f t="shared" si="20"/>
        <v>24</v>
      </c>
      <c r="AC433" s="10">
        <f t="shared" si="20"/>
        <v>26</v>
      </c>
      <c r="AD433" s="10">
        <f t="shared" si="20"/>
        <v>27</v>
      </c>
      <c r="AE433" s="10">
        <f t="shared" si="20"/>
        <v>28</v>
      </c>
      <c r="AF433" s="10">
        <f aca="true" t="shared" si="21" ref="AF433:AK433">AF7</f>
        <v>29</v>
      </c>
      <c r="AG433" s="10">
        <f t="shared" si="21"/>
        <v>30</v>
      </c>
      <c r="AH433" s="10">
        <f t="shared" si="21"/>
        <v>0</v>
      </c>
      <c r="AI433" s="10">
        <f t="shared" si="21"/>
        <v>0</v>
      </c>
      <c r="AJ433" s="10">
        <f t="shared" si="21"/>
        <v>0</v>
      </c>
      <c r="AK433" s="10">
        <f t="shared" si="21"/>
        <v>0</v>
      </c>
      <c r="AL433" s="10">
        <f>AL7</f>
        <v>0</v>
      </c>
      <c r="AM433" s="10">
        <f>AM7</f>
        <v>0</v>
      </c>
      <c r="AN433" s="10">
        <f>AN7</f>
        <v>0</v>
      </c>
      <c r="AO433" s="9"/>
      <c r="AP433" s="9"/>
      <c r="AQ433" s="9"/>
      <c r="AR433" s="9"/>
      <c r="AS433" s="10"/>
      <c r="AT433" s="10"/>
      <c r="AU433" s="157"/>
      <c r="AV433" s="10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</row>
    <row r="434" spans="1:69" ht="15.75">
      <c r="A434">
        <v>372</v>
      </c>
      <c r="C434" s="51">
        <v>1</v>
      </c>
      <c r="D434" s="38" t="s">
        <v>169</v>
      </c>
      <c r="E434"/>
      <c r="F434" s="61">
        <v>1</v>
      </c>
      <c r="G434" s="189" t="s">
        <v>579</v>
      </c>
      <c r="H434" s="176">
        <v>1</v>
      </c>
      <c r="N434" s="176">
        <v>1</v>
      </c>
      <c r="T434" s="176">
        <v>1</v>
      </c>
      <c r="Z434" s="176">
        <v>1</v>
      </c>
      <c r="AF434" s="176">
        <v>1</v>
      </c>
      <c r="AO434" s="9"/>
      <c r="AP434" s="9"/>
      <c r="AQ434" s="9"/>
      <c r="AR434" s="9"/>
      <c r="AS434" s="16"/>
      <c r="AT434" s="16"/>
      <c r="AU434" s="16"/>
      <c r="AV434" s="10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 spans="1:69" ht="15.75">
      <c r="A435">
        <v>373</v>
      </c>
      <c r="C435" s="51">
        <v>2</v>
      </c>
      <c r="D435" s="38" t="s">
        <v>353</v>
      </c>
      <c r="E435">
        <v>1</v>
      </c>
      <c r="F435" s="61">
        <v>1</v>
      </c>
      <c r="G435" s="189">
        <v>3</v>
      </c>
      <c r="H435" s="176">
        <v>1</v>
      </c>
      <c r="K435" s="176">
        <v>1</v>
      </c>
      <c r="N435" s="176">
        <v>1</v>
      </c>
      <c r="Q435" s="178">
        <v>1</v>
      </c>
      <c r="T435" s="176">
        <v>1</v>
      </c>
      <c r="W435" s="176">
        <v>1</v>
      </c>
      <c r="Z435" s="178">
        <v>1</v>
      </c>
      <c r="AC435" s="178">
        <v>1</v>
      </c>
      <c r="AF435" s="178">
        <v>1</v>
      </c>
      <c r="AO435" s="9"/>
      <c r="AP435" s="9"/>
      <c r="AQ435" s="9"/>
      <c r="AR435" s="9"/>
      <c r="AS435" s="16"/>
      <c r="AT435" s="16"/>
      <c r="AU435" s="16"/>
      <c r="AV435" s="10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spans="1:69" ht="15.75">
      <c r="A436">
        <v>374</v>
      </c>
      <c r="C436" s="51">
        <v>3</v>
      </c>
      <c r="D436" s="38" t="s">
        <v>354</v>
      </c>
      <c r="E436">
        <v>1</v>
      </c>
      <c r="F436" s="61">
        <v>1</v>
      </c>
      <c r="G436" s="189">
        <v>3</v>
      </c>
      <c r="H436" s="176">
        <v>0.5</v>
      </c>
      <c r="K436" s="176">
        <v>0.5</v>
      </c>
      <c r="N436" s="176">
        <v>0.5</v>
      </c>
      <c r="Q436" s="176">
        <v>0.5</v>
      </c>
      <c r="T436" s="176">
        <v>0.5</v>
      </c>
      <c r="W436" s="176">
        <v>1</v>
      </c>
      <c r="Z436" s="176">
        <v>1</v>
      </c>
      <c r="AC436" s="176">
        <v>0.5</v>
      </c>
      <c r="AF436" s="176">
        <v>1</v>
      </c>
      <c r="AO436" s="9"/>
      <c r="AP436" s="9"/>
      <c r="AQ436" s="9"/>
      <c r="AR436" s="9"/>
      <c r="AS436" s="16"/>
      <c r="AT436" s="16"/>
      <c r="AU436" s="16"/>
      <c r="AV436" s="10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</row>
    <row r="437" spans="1:69" ht="15.75">
      <c r="A437">
        <v>375</v>
      </c>
      <c r="C437" s="51">
        <v>4</v>
      </c>
      <c r="D437" s="38" t="s">
        <v>355</v>
      </c>
      <c r="E437">
        <v>0</v>
      </c>
      <c r="F437" s="20">
        <v>1</v>
      </c>
      <c r="G437" s="189">
        <v>3</v>
      </c>
      <c r="H437" s="176">
        <v>0.5</v>
      </c>
      <c r="N437" s="176">
        <v>0.5</v>
      </c>
      <c r="T437" s="176">
        <v>1</v>
      </c>
      <c r="Z437" s="176">
        <v>1</v>
      </c>
      <c r="AF437" s="176">
        <v>1</v>
      </c>
      <c r="AO437" s="9"/>
      <c r="AP437" s="9"/>
      <c r="AQ437" s="9"/>
      <c r="AR437" s="9"/>
      <c r="AS437" s="16"/>
      <c r="AT437" s="16"/>
      <c r="AU437" s="16"/>
      <c r="AV437" s="10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</row>
    <row r="438" spans="1:69" ht="15.75">
      <c r="A438">
        <v>376</v>
      </c>
      <c r="C438" s="51">
        <v>5</v>
      </c>
      <c r="D438" s="38" t="s">
        <v>356</v>
      </c>
      <c r="E438">
        <v>0</v>
      </c>
      <c r="F438" s="61">
        <v>1</v>
      </c>
      <c r="G438" s="189" t="s">
        <v>579</v>
      </c>
      <c r="H438" s="176">
        <v>0.5</v>
      </c>
      <c r="N438" s="176">
        <v>1</v>
      </c>
      <c r="T438" s="176">
        <v>0.5</v>
      </c>
      <c r="Z438" s="178">
        <v>1</v>
      </c>
      <c r="AF438" s="176">
        <v>0.5</v>
      </c>
      <c r="AO438" s="9"/>
      <c r="AP438" s="9"/>
      <c r="AQ438" s="9"/>
      <c r="AR438" s="9"/>
      <c r="AS438" s="16"/>
      <c r="AT438" s="16"/>
      <c r="AU438" s="16"/>
      <c r="AV438" s="10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</row>
    <row r="439" spans="1:69" ht="15.75">
      <c r="A439">
        <v>377</v>
      </c>
      <c r="C439" s="51">
        <v>6</v>
      </c>
      <c r="D439" s="38" t="s">
        <v>20</v>
      </c>
      <c r="E439">
        <v>1</v>
      </c>
      <c r="F439" s="20">
        <v>1</v>
      </c>
      <c r="G439" s="189">
        <v>3</v>
      </c>
      <c r="H439" s="176">
        <v>1</v>
      </c>
      <c r="K439" s="176">
        <v>1</v>
      </c>
      <c r="N439" s="176">
        <v>1</v>
      </c>
      <c r="Q439" s="178">
        <v>1</v>
      </c>
      <c r="T439" s="176">
        <v>1</v>
      </c>
      <c r="W439" s="176">
        <v>1</v>
      </c>
      <c r="Z439" s="176">
        <v>0.5</v>
      </c>
      <c r="AC439" s="178">
        <v>1</v>
      </c>
      <c r="AF439" s="176">
        <v>0.5</v>
      </c>
      <c r="AO439" s="9"/>
      <c r="AP439" s="9"/>
      <c r="AQ439" s="9"/>
      <c r="AR439" s="9"/>
      <c r="AS439" s="16"/>
      <c r="AT439" s="16"/>
      <c r="AU439" s="16"/>
      <c r="AV439" s="10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</row>
    <row r="440" spans="1:69" ht="15.75">
      <c r="A440">
        <v>378</v>
      </c>
      <c r="C440" s="51">
        <v>7</v>
      </c>
      <c r="D440" s="38" t="s">
        <v>357</v>
      </c>
      <c r="E440"/>
      <c r="F440" s="20">
        <v>1</v>
      </c>
      <c r="G440" s="189">
        <v>3</v>
      </c>
      <c r="H440" s="176">
        <v>1</v>
      </c>
      <c r="N440" s="176">
        <v>1</v>
      </c>
      <c r="T440" s="176">
        <v>1</v>
      </c>
      <c r="Z440" s="178">
        <v>1</v>
      </c>
      <c r="AF440" s="178">
        <v>1</v>
      </c>
      <c r="AO440" s="9"/>
      <c r="AP440" s="9"/>
      <c r="AQ440" s="9"/>
      <c r="AR440" s="9"/>
      <c r="AS440" s="16"/>
      <c r="AT440" s="16"/>
      <c r="AU440" s="16"/>
      <c r="AV440" s="10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</row>
    <row r="441" spans="1:69" ht="15.75">
      <c r="A441">
        <v>379</v>
      </c>
      <c r="C441" s="51">
        <v>8</v>
      </c>
      <c r="D441" s="54" t="s">
        <v>544</v>
      </c>
      <c r="E441">
        <v>0</v>
      </c>
      <c r="F441" s="61">
        <v>1</v>
      </c>
      <c r="G441" s="189">
        <v>3</v>
      </c>
      <c r="H441" s="176">
        <v>1</v>
      </c>
      <c r="N441" s="176">
        <v>1</v>
      </c>
      <c r="T441" s="176">
        <v>0.5</v>
      </c>
      <c r="Z441" s="176">
        <v>1</v>
      </c>
      <c r="AF441" s="176">
        <v>1</v>
      </c>
      <c r="AO441" s="9"/>
      <c r="AP441" s="9"/>
      <c r="AQ441" s="9"/>
      <c r="AR441" s="9"/>
      <c r="AS441" s="16"/>
      <c r="AT441" s="16"/>
      <c r="AU441" s="16"/>
      <c r="AV441" s="10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</row>
    <row r="442" spans="1:69" ht="15.75">
      <c r="A442">
        <v>380</v>
      </c>
      <c r="C442" s="51">
        <v>9</v>
      </c>
      <c r="D442" s="54" t="s">
        <v>170</v>
      </c>
      <c r="E442">
        <v>1</v>
      </c>
      <c r="F442" s="20">
        <v>1</v>
      </c>
      <c r="G442" s="189" t="s">
        <v>579</v>
      </c>
      <c r="H442" s="176">
        <v>1</v>
      </c>
      <c r="K442" s="178">
        <v>1</v>
      </c>
      <c r="N442" s="176">
        <v>0.5</v>
      </c>
      <c r="Q442" s="178">
        <v>1</v>
      </c>
      <c r="T442" s="176">
        <v>0.5</v>
      </c>
      <c r="W442" s="176">
        <v>0.5</v>
      </c>
      <c r="Z442" s="178">
        <v>0.5</v>
      </c>
      <c r="AC442" s="178">
        <v>0.5</v>
      </c>
      <c r="AF442" s="178">
        <v>1</v>
      </c>
      <c r="AO442" s="9"/>
      <c r="AP442" s="9"/>
      <c r="AQ442" s="9"/>
      <c r="AR442" s="9"/>
      <c r="AS442" s="16"/>
      <c r="AT442" s="16"/>
      <c r="AU442" s="16"/>
      <c r="AV442" s="10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 spans="1:69" ht="15.75">
      <c r="A443">
        <v>381</v>
      </c>
      <c r="C443" s="51">
        <v>10</v>
      </c>
      <c r="D443" s="54" t="s">
        <v>72</v>
      </c>
      <c r="E443">
        <v>1</v>
      </c>
      <c r="F443" s="61">
        <v>1</v>
      </c>
      <c r="G443" s="189">
        <v>3</v>
      </c>
      <c r="H443" s="176">
        <v>0.5</v>
      </c>
      <c r="K443" s="178">
        <v>1</v>
      </c>
      <c r="N443" s="176">
        <v>1</v>
      </c>
      <c r="Q443" s="178">
        <v>1</v>
      </c>
      <c r="T443" s="176">
        <v>1</v>
      </c>
      <c r="W443" s="176">
        <v>1</v>
      </c>
      <c r="Z443" s="178">
        <v>1</v>
      </c>
      <c r="AC443" s="176">
        <v>1</v>
      </c>
      <c r="AF443" s="178">
        <v>1</v>
      </c>
      <c r="AO443" s="9"/>
      <c r="AP443" s="9"/>
      <c r="AQ443" s="9"/>
      <c r="AR443" s="9"/>
      <c r="AS443" s="16"/>
      <c r="AT443" s="16"/>
      <c r="AU443" s="16"/>
      <c r="AV443" s="16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 spans="1:69" ht="15.75">
      <c r="A444">
        <v>382</v>
      </c>
      <c r="C444" s="51">
        <v>11</v>
      </c>
      <c r="D444" s="38" t="s">
        <v>358</v>
      </c>
      <c r="E444"/>
      <c r="F444" s="61">
        <v>1</v>
      </c>
      <c r="G444" s="189" t="s">
        <v>579</v>
      </c>
      <c r="H444" s="176">
        <v>1</v>
      </c>
      <c r="N444" s="176">
        <v>0.5</v>
      </c>
      <c r="T444" s="176">
        <v>1</v>
      </c>
      <c r="Z444" s="176">
        <v>1</v>
      </c>
      <c r="AF444" s="176">
        <v>1</v>
      </c>
      <c r="AO444" s="9"/>
      <c r="AP444" s="9"/>
      <c r="AQ444" s="9"/>
      <c r="AR444" s="9"/>
      <c r="AS444" s="16"/>
      <c r="AT444" s="16"/>
      <c r="AU444" s="16"/>
      <c r="AV444" s="16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</row>
    <row r="445" spans="1:69" ht="15.75">
      <c r="A445">
        <v>383</v>
      </c>
      <c r="C445" s="51">
        <v>12</v>
      </c>
      <c r="D445" s="38" t="s">
        <v>171</v>
      </c>
      <c r="E445"/>
      <c r="F445" s="78">
        <v>1</v>
      </c>
      <c r="G445" s="189">
        <v>3</v>
      </c>
      <c r="H445" s="176">
        <v>1</v>
      </c>
      <c r="N445" s="176">
        <v>0.5</v>
      </c>
      <c r="T445" s="176">
        <v>0.5</v>
      </c>
      <c r="Z445" s="178">
        <v>1</v>
      </c>
      <c r="AF445" s="176">
        <v>0.5</v>
      </c>
      <c r="AO445" s="9"/>
      <c r="AP445" s="9"/>
      <c r="AQ445" s="9"/>
      <c r="AR445" s="9"/>
      <c r="AS445" s="16"/>
      <c r="AT445" s="16"/>
      <c r="AU445" s="16"/>
      <c r="AV445" s="16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</row>
    <row r="446" spans="1:69" ht="15.75">
      <c r="A446">
        <v>384</v>
      </c>
      <c r="C446" s="51">
        <v>13</v>
      </c>
      <c r="D446" s="38" t="s">
        <v>359</v>
      </c>
      <c r="E446"/>
      <c r="F446" s="61">
        <v>1</v>
      </c>
      <c r="G446" s="189">
        <v>3</v>
      </c>
      <c r="H446" s="176">
        <v>1</v>
      </c>
      <c r="N446" s="176">
        <v>1</v>
      </c>
      <c r="T446" s="176">
        <v>0.5</v>
      </c>
      <c r="Z446" s="176">
        <v>1</v>
      </c>
      <c r="AF446" s="176">
        <v>1</v>
      </c>
      <c r="AO446" s="9"/>
      <c r="AP446" s="9"/>
      <c r="AQ446" s="9"/>
      <c r="AR446" s="9"/>
      <c r="AS446" s="16"/>
      <c r="AT446" s="16"/>
      <c r="AU446" s="16"/>
      <c r="AV446" s="10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 spans="1:69" ht="15.75">
      <c r="A447">
        <v>385</v>
      </c>
      <c r="C447" s="51">
        <v>14</v>
      </c>
      <c r="D447" s="38" t="s">
        <v>172</v>
      </c>
      <c r="E447">
        <v>1</v>
      </c>
      <c r="F447" s="61">
        <v>1</v>
      </c>
      <c r="G447" s="189">
        <v>3</v>
      </c>
      <c r="H447" s="176">
        <v>0.5</v>
      </c>
      <c r="K447" s="176">
        <v>0</v>
      </c>
      <c r="N447" s="176">
        <v>1</v>
      </c>
      <c r="Q447" s="176">
        <v>1</v>
      </c>
      <c r="T447" s="176">
        <v>0.5</v>
      </c>
      <c r="W447" s="176">
        <v>1</v>
      </c>
      <c r="Z447" s="178">
        <v>1</v>
      </c>
      <c r="AC447" s="176">
        <v>0.5</v>
      </c>
      <c r="AF447" s="176">
        <v>1</v>
      </c>
      <c r="AO447" s="9"/>
      <c r="AP447" s="9"/>
      <c r="AQ447" s="9"/>
      <c r="AR447" s="9"/>
      <c r="AS447" s="16"/>
      <c r="AT447" s="16"/>
      <c r="AU447" s="16"/>
      <c r="AV447" s="10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 spans="1:69" ht="15.75">
      <c r="A448">
        <v>386</v>
      </c>
      <c r="C448" s="51">
        <v>15</v>
      </c>
      <c r="D448" s="38" t="s">
        <v>102</v>
      </c>
      <c r="E448"/>
      <c r="F448" s="61">
        <v>1</v>
      </c>
      <c r="G448" s="189">
        <v>3</v>
      </c>
      <c r="H448" s="176">
        <v>1</v>
      </c>
      <c r="N448" s="176">
        <v>1</v>
      </c>
      <c r="T448" s="176">
        <v>1</v>
      </c>
      <c r="Z448" s="178">
        <v>1</v>
      </c>
      <c r="AO448" s="9"/>
      <c r="AP448" s="9"/>
      <c r="AQ448" s="9"/>
      <c r="AR448" s="9"/>
      <c r="AS448" s="16"/>
      <c r="AT448" s="16"/>
      <c r="AU448" s="16"/>
      <c r="AV448" s="10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 spans="1:69" ht="15.75">
      <c r="A449">
        <v>387</v>
      </c>
      <c r="C449" s="51">
        <v>16</v>
      </c>
      <c r="D449" s="38" t="s">
        <v>360</v>
      </c>
      <c r="E449">
        <v>1</v>
      </c>
      <c r="F449" s="61">
        <v>1</v>
      </c>
      <c r="G449" s="189">
        <v>3</v>
      </c>
      <c r="H449" s="176">
        <v>1</v>
      </c>
      <c r="K449" s="176">
        <v>1</v>
      </c>
      <c r="N449" s="176">
        <v>1</v>
      </c>
      <c r="Q449" s="176">
        <v>0.5</v>
      </c>
      <c r="T449" s="176">
        <v>1</v>
      </c>
      <c r="W449" s="178">
        <v>1</v>
      </c>
      <c r="Z449" s="178">
        <v>1</v>
      </c>
      <c r="AC449" s="178">
        <v>1</v>
      </c>
      <c r="AF449" s="176">
        <v>1</v>
      </c>
      <c r="AO449" s="9"/>
      <c r="AP449" s="9"/>
      <c r="AQ449" s="9"/>
      <c r="AR449" s="9"/>
      <c r="AS449" s="16"/>
      <c r="AT449" s="16"/>
      <c r="AU449" s="16"/>
      <c r="AV449" s="10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</row>
    <row r="450" spans="1:69" ht="15.75">
      <c r="A450">
        <v>388</v>
      </c>
      <c r="C450" s="51">
        <v>17</v>
      </c>
      <c r="D450" s="38" t="s">
        <v>361</v>
      </c>
      <c r="E450"/>
      <c r="F450" s="61">
        <v>1</v>
      </c>
      <c r="G450" s="189">
        <v>3</v>
      </c>
      <c r="H450" s="176">
        <v>1</v>
      </c>
      <c r="N450" s="176">
        <v>0.5</v>
      </c>
      <c r="T450" s="176">
        <v>0.5</v>
      </c>
      <c r="Z450" s="178">
        <v>1</v>
      </c>
      <c r="AF450" s="176">
        <v>1</v>
      </c>
      <c r="AO450" s="9"/>
      <c r="AP450" s="9"/>
      <c r="AQ450" s="9"/>
      <c r="AR450" s="9"/>
      <c r="AS450" s="16"/>
      <c r="AT450" s="16"/>
      <c r="AU450" s="16"/>
      <c r="AV450" s="10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</row>
    <row r="451" spans="1:69" ht="15.75">
      <c r="A451">
        <v>389</v>
      </c>
      <c r="C451" s="51">
        <v>18</v>
      </c>
      <c r="D451" s="38" t="s">
        <v>362</v>
      </c>
      <c r="E451"/>
      <c r="F451" s="61">
        <v>1</v>
      </c>
      <c r="G451" s="189">
        <v>3</v>
      </c>
      <c r="H451" s="176">
        <v>0.5</v>
      </c>
      <c r="N451" s="176">
        <v>0.5</v>
      </c>
      <c r="T451" s="176">
        <v>0.5</v>
      </c>
      <c r="Z451" s="178">
        <v>1</v>
      </c>
      <c r="AF451" s="176">
        <v>0.5</v>
      </c>
      <c r="AO451" s="9"/>
      <c r="AP451" s="9"/>
      <c r="AQ451" s="9"/>
      <c r="AR451" s="9"/>
      <c r="AS451" s="16"/>
      <c r="AT451" s="16"/>
      <c r="AU451" s="16"/>
      <c r="AV451" s="10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</row>
    <row r="452" spans="1:69" ht="15.75">
      <c r="A452">
        <v>390</v>
      </c>
      <c r="C452" s="51">
        <v>19</v>
      </c>
      <c r="D452" s="17" t="s">
        <v>363</v>
      </c>
      <c r="E452"/>
      <c r="F452" s="61">
        <v>1</v>
      </c>
      <c r="G452" s="189" t="s">
        <v>579</v>
      </c>
      <c r="H452" s="176">
        <v>1</v>
      </c>
      <c r="N452" s="176">
        <v>1</v>
      </c>
      <c r="T452" s="176">
        <v>0.5</v>
      </c>
      <c r="Z452" s="178">
        <v>1</v>
      </c>
      <c r="AF452" s="176">
        <v>0.5</v>
      </c>
      <c r="AO452" s="9"/>
      <c r="AP452" s="9"/>
      <c r="AQ452" s="9"/>
      <c r="AR452" s="9"/>
      <c r="AS452" s="16"/>
      <c r="AT452" s="16"/>
      <c r="AU452" s="16"/>
      <c r="AV452" s="10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 spans="1:69" ht="15.75">
      <c r="A453">
        <v>391</v>
      </c>
      <c r="C453" s="51">
        <v>20</v>
      </c>
      <c r="D453" s="38" t="s">
        <v>354</v>
      </c>
      <c r="E453"/>
      <c r="F453" s="61">
        <v>1</v>
      </c>
      <c r="G453" s="190"/>
      <c r="N453" s="176">
        <v>0.5</v>
      </c>
      <c r="T453" s="176">
        <v>1</v>
      </c>
      <c r="Z453" s="176">
        <v>1</v>
      </c>
      <c r="AF453" s="176">
        <v>1</v>
      </c>
      <c r="AO453" s="9"/>
      <c r="AP453" s="9"/>
      <c r="AQ453" s="9"/>
      <c r="AR453" s="9"/>
      <c r="AS453" s="16"/>
      <c r="AT453" s="16"/>
      <c r="AU453" s="16"/>
      <c r="AV453" s="10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 spans="1:69" ht="15.75">
      <c r="A454">
        <v>392</v>
      </c>
      <c r="C454" s="51">
        <v>21</v>
      </c>
      <c r="D454" s="154" t="s">
        <v>186</v>
      </c>
      <c r="E454"/>
      <c r="F454" s="61">
        <v>1</v>
      </c>
      <c r="G454" s="190"/>
      <c r="N454" s="176">
        <v>0</v>
      </c>
      <c r="S454" s="176">
        <v>0</v>
      </c>
      <c r="AO454" s="9"/>
      <c r="AP454" s="9"/>
      <c r="AQ454" s="9"/>
      <c r="AR454" s="9"/>
      <c r="AS454" s="16"/>
      <c r="AT454" s="16"/>
      <c r="AU454" s="16"/>
      <c r="AV454" s="10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 spans="1:69" ht="15.75">
      <c r="A455">
        <v>393</v>
      </c>
      <c r="C455" s="83"/>
      <c r="D455" s="17"/>
      <c r="F455" s="61"/>
      <c r="G455" s="190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9"/>
      <c r="AP455" s="9"/>
      <c r="AQ455" s="9"/>
      <c r="AR455" s="9"/>
      <c r="AS455" s="16"/>
      <c r="AT455" s="16"/>
      <c r="AU455" s="16"/>
      <c r="AV455" s="10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 spans="1:90" ht="15.75">
      <c r="A456">
        <v>394</v>
      </c>
      <c r="C456" s="16"/>
      <c r="D456" s="18"/>
      <c r="E456" s="73"/>
      <c r="F456" s="73"/>
      <c r="G456" s="19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9"/>
      <c r="AP456" s="9"/>
      <c r="AQ456" s="9"/>
      <c r="AR456" s="9"/>
      <c r="AS456" s="9"/>
      <c r="AT456" s="9"/>
      <c r="AU456" s="10"/>
      <c r="AV456" s="10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</row>
    <row r="457" spans="1:90" ht="18">
      <c r="A457">
        <v>395</v>
      </c>
      <c r="B457" s="53">
        <v>19</v>
      </c>
      <c r="C457" s="16"/>
      <c r="D457" s="160" t="s">
        <v>21</v>
      </c>
      <c r="E457" s="64"/>
      <c r="F457" s="64"/>
      <c r="G457" s="182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9"/>
      <c r="AP457" s="9"/>
      <c r="AQ457" s="9"/>
      <c r="AR457" s="9"/>
      <c r="AS457" s="9"/>
      <c r="AT457" s="9"/>
      <c r="AU457" s="10"/>
      <c r="AV457" s="10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</row>
    <row r="458" spans="1:90" ht="18">
      <c r="A458">
        <v>396</v>
      </c>
      <c r="C458" s="16"/>
      <c r="D458" s="161">
        <f>'RESUM MENSUAL PAPER'!F19</f>
        <v>40851</v>
      </c>
      <c r="E458" s="64"/>
      <c r="F458" s="64"/>
      <c r="G458" s="182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9"/>
      <c r="AP458" s="9"/>
      <c r="AQ458" s="9"/>
      <c r="AR458" s="9"/>
      <c r="AS458" s="9"/>
      <c r="AT458" s="9"/>
      <c r="AU458" s="10"/>
      <c r="AV458" s="10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</row>
    <row r="459" spans="1:90" ht="15.75">
      <c r="A459">
        <v>397</v>
      </c>
      <c r="C459" s="16"/>
      <c r="D459" s="7" t="s">
        <v>8</v>
      </c>
      <c r="E459" s="63"/>
      <c r="F459" s="20" t="s">
        <v>1</v>
      </c>
      <c r="G459" s="184"/>
      <c r="H459" s="10">
        <f aca="true" t="shared" si="22" ref="H459:AE459">H7</f>
        <v>1</v>
      </c>
      <c r="I459" s="10">
        <f t="shared" si="22"/>
        <v>2</v>
      </c>
      <c r="J459" s="10">
        <f t="shared" si="22"/>
        <v>3</v>
      </c>
      <c r="K459" s="10">
        <f t="shared" si="22"/>
        <v>5</v>
      </c>
      <c r="L459" s="10">
        <f t="shared" si="22"/>
        <v>6</v>
      </c>
      <c r="M459" s="10">
        <f t="shared" si="22"/>
        <v>7</v>
      </c>
      <c r="N459" s="10">
        <f t="shared" si="22"/>
        <v>8</v>
      </c>
      <c r="O459" s="10">
        <f t="shared" si="22"/>
        <v>9</v>
      </c>
      <c r="P459" s="10">
        <f t="shared" si="22"/>
        <v>10</v>
      </c>
      <c r="Q459" s="10">
        <f t="shared" si="22"/>
        <v>12</v>
      </c>
      <c r="R459" s="10">
        <f t="shared" si="22"/>
        <v>13</v>
      </c>
      <c r="S459" s="10">
        <f t="shared" si="22"/>
        <v>14</v>
      </c>
      <c r="T459" s="10">
        <f t="shared" si="22"/>
        <v>15</v>
      </c>
      <c r="U459" s="10">
        <f t="shared" si="22"/>
        <v>16</v>
      </c>
      <c r="V459" s="10">
        <f t="shared" si="22"/>
        <v>17</v>
      </c>
      <c r="W459" s="10">
        <f t="shared" si="22"/>
        <v>19</v>
      </c>
      <c r="X459" s="10">
        <f t="shared" si="22"/>
        <v>20</v>
      </c>
      <c r="Y459" s="10">
        <f t="shared" si="22"/>
        <v>21</v>
      </c>
      <c r="Z459" s="10">
        <f t="shared" si="22"/>
        <v>22</v>
      </c>
      <c r="AA459" s="10">
        <f t="shared" si="22"/>
        <v>23</v>
      </c>
      <c r="AB459" s="10">
        <f t="shared" si="22"/>
        <v>24</v>
      </c>
      <c r="AC459" s="10">
        <f t="shared" si="22"/>
        <v>26</v>
      </c>
      <c r="AD459" s="10">
        <f t="shared" si="22"/>
        <v>27</v>
      </c>
      <c r="AE459" s="10">
        <f t="shared" si="22"/>
        <v>28</v>
      </c>
      <c r="AF459" s="10">
        <f aca="true" t="shared" si="23" ref="AF459:AK459">AF7</f>
        <v>29</v>
      </c>
      <c r="AG459" s="10">
        <f t="shared" si="23"/>
        <v>30</v>
      </c>
      <c r="AH459" s="10">
        <f t="shared" si="23"/>
        <v>0</v>
      </c>
      <c r="AI459" s="10">
        <f t="shared" si="23"/>
        <v>0</v>
      </c>
      <c r="AJ459" s="10">
        <f t="shared" si="23"/>
        <v>0</v>
      </c>
      <c r="AK459" s="10">
        <f t="shared" si="23"/>
        <v>0</v>
      </c>
      <c r="AL459" s="10">
        <f>AL7</f>
        <v>0</v>
      </c>
      <c r="AM459" s="10">
        <f>AM7</f>
        <v>0</v>
      </c>
      <c r="AN459" s="10">
        <f>AN7</f>
        <v>0</v>
      </c>
      <c r="AO459" s="9"/>
      <c r="AP459" s="9"/>
      <c r="AQ459" s="9"/>
      <c r="AR459" s="9"/>
      <c r="AS459" s="10"/>
      <c r="AT459" s="10"/>
      <c r="AU459" s="157"/>
      <c r="AV459" s="10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</row>
    <row r="460" spans="1:101" ht="15.75">
      <c r="A460">
        <v>398</v>
      </c>
      <c r="C460" s="51">
        <v>1</v>
      </c>
      <c r="D460" s="54" t="s">
        <v>73</v>
      </c>
      <c r="E460"/>
      <c r="F460" s="61">
        <v>1</v>
      </c>
      <c r="G460" s="189">
        <v>3</v>
      </c>
      <c r="H460" s="178">
        <v>1</v>
      </c>
      <c r="N460" s="178">
        <v>1</v>
      </c>
      <c r="T460" s="176">
        <v>1</v>
      </c>
      <c r="Z460" s="176">
        <v>1</v>
      </c>
      <c r="AF460" s="178">
        <v>1</v>
      </c>
      <c r="AO460" s="9"/>
      <c r="AP460" s="9"/>
      <c r="AQ460" s="9"/>
      <c r="AR460" s="9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</row>
    <row r="461" spans="1:64" ht="15.75">
      <c r="A461">
        <v>399</v>
      </c>
      <c r="C461" s="51">
        <v>2</v>
      </c>
      <c r="D461" s="54" t="s">
        <v>364</v>
      </c>
      <c r="E461">
        <v>1</v>
      </c>
      <c r="F461" s="61">
        <v>1</v>
      </c>
      <c r="G461" s="189">
        <v>3</v>
      </c>
      <c r="H461" s="176">
        <v>1</v>
      </c>
      <c r="K461" s="178">
        <v>1</v>
      </c>
      <c r="N461" s="178">
        <v>1</v>
      </c>
      <c r="T461" s="178">
        <v>1</v>
      </c>
      <c r="Z461" s="178">
        <v>1</v>
      </c>
      <c r="AF461" s="178">
        <v>1</v>
      </c>
      <c r="AO461" s="9"/>
      <c r="AP461" s="9"/>
      <c r="AQ461" s="9"/>
      <c r="AR461" s="9"/>
      <c r="AS461" s="10"/>
      <c r="AT461" s="10"/>
      <c r="AU461" s="10"/>
      <c r="AV461" s="10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5.75">
      <c r="A462">
        <v>400</v>
      </c>
      <c r="C462" s="51">
        <v>3</v>
      </c>
      <c r="D462" s="54" t="s">
        <v>146</v>
      </c>
      <c r="E462">
        <v>1</v>
      </c>
      <c r="F462" s="61">
        <v>1</v>
      </c>
      <c r="G462" s="189">
        <v>3</v>
      </c>
      <c r="H462" s="178">
        <v>1</v>
      </c>
      <c r="K462" s="178">
        <v>1</v>
      </c>
      <c r="N462" s="178">
        <v>1</v>
      </c>
      <c r="Q462" s="178">
        <v>1</v>
      </c>
      <c r="T462" s="178">
        <v>1</v>
      </c>
      <c r="W462" s="178">
        <v>1</v>
      </c>
      <c r="Z462" s="178">
        <v>1</v>
      </c>
      <c r="AC462" s="178">
        <v>1</v>
      </c>
      <c r="AF462" s="178">
        <v>1</v>
      </c>
      <c r="AO462" s="9"/>
      <c r="AP462" s="9"/>
      <c r="AQ462" s="9"/>
      <c r="AR462" s="9"/>
      <c r="AS462" s="10"/>
      <c r="AT462" s="10"/>
      <c r="AU462" s="10"/>
      <c r="AV462" s="10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5.75">
      <c r="A463">
        <v>401</v>
      </c>
      <c r="C463" s="51">
        <v>4</v>
      </c>
      <c r="D463" s="54" t="s">
        <v>545</v>
      </c>
      <c r="E463">
        <v>1</v>
      </c>
      <c r="F463" s="61">
        <v>1</v>
      </c>
      <c r="G463" s="189">
        <v>3</v>
      </c>
      <c r="H463" s="178">
        <v>1</v>
      </c>
      <c r="K463" s="178">
        <v>1</v>
      </c>
      <c r="N463" s="178">
        <v>1</v>
      </c>
      <c r="Q463" s="178">
        <v>1</v>
      </c>
      <c r="T463" s="176">
        <v>1</v>
      </c>
      <c r="W463" s="178">
        <v>1</v>
      </c>
      <c r="Z463" s="178">
        <v>1</v>
      </c>
      <c r="AC463" s="176">
        <v>1</v>
      </c>
      <c r="AF463" s="178">
        <v>1</v>
      </c>
      <c r="AO463" s="9"/>
      <c r="AP463" s="9"/>
      <c r="AQ463" s="9"/>
      <c r="AR463" s="9"/>
      <c r="AS463" s="10"/>
      <c r="AT463" s="10"/>
      <c r="AU463" s="10"/>
      <c r="AV463" s="10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5.75">
      <c r="A464">
        <v>402</v>
      </c>
      <c r="C464" s="51">
        <v>5</v>
      </c>
      <c r="D464" s="54" t="s">
        <v>546</v>
      </c>
      <c r="E464">
        <v>1</v>
      </c>
      <c r="F464" s="61">
        <v>1</v>
      </c>
      <c r="G464" s="189">
        <v>5</v>
      </c>
      <c r="H464" s="176">
        <v>1</v>
      </c>
      <c r="K464" s="178">
        <v>1</v>
      </c>
      <c r="N464" s="176">
        <v>1</v>
      </c>
      <c r="Q464" s="176">
        <v>1</v>
      </c>
      <c r="T464" s="178">
        <v>1</v>
      </c>
      <c r="Z464" s="178">
        <v>1</v>
      </c>
      <c r="AC464" s="178">
        <v>1</v>
      </c>
      <c r="AF464" s="176">
        <v>1</v>
      </c>
      <c r="AO464" s="9"/>
      <c r="AP464" s="9"/>
      <c r="AQ464" s="9"/>
      <c r="AR464" s="9"/>
      <c r="AS464" s="10"/>
      <c r="AT464" s="10"/>
      <c r="AU464" s="10"/>
      <c r="AV464" s="10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5.75">
      <c r="A465">
        <v>403</v>
      </c>
      <c r="C465" s="51">
        <v>6</v>
      </c>
      <c r="D465" s="54" t="s">
        <v>365</v>
      </c>
      <c r="E465">
        <v>1</v>
      </c>
      <c r="F465" s="61">
        <v>1</v>
      </c>
      <c r="G465" s="189">
        <v>3</v>
      </c>
      <c r="H465" s="176">
        <v>0.5</v>
      </c>
      <c r="K465" s="176">
        <v>0.5</v>
      </c>
      <c r="N465" s="176">
        <v>1</v>
      </c>
      <c r="Q465" s="176">
        <v>1</v>
      </c>
      <c r="T465" s="178">
        <v>1</v>
      </c>
      <c r="Z465" s="178">
        <v>1</v>
      </c>
      <c r="AC465" s="176">
        <v>1</v>
      </c>
      <c r="AF465" s="176">
        <v>1</v>
      </c>
      <c r="AO465" s="9"/>
      <c r="AP465" s="9"/>
      <c r="AQ465" s="9"/>
      <c r="AR465" s="9"/>
      <c r="AS465" s="10"/>
      <c r="AT465" s="10"/>
      <c r="AU465" s="10"/>
      <c r="AV465" s="10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5.75">
      <c r="A466">
        <v>404</v>
      </c>
      <c r="C466" s="51">
        <v>7</v>
      </c>
      <c r="D466" s="54" t="s">
        <v>366</v>
      </c>
      <c r="E466">
        <v>1</v>
      </c>
      <c r="F466" s="61">
        <v>1</v>
      </c>
      <c r="G466" s="189">
        <v>3</v>
      </c>
      <c r="H466" s="178">
        <v>1</v>
      </c>
      <c r="K466" s="178">
        <v>1</v>
      </c>
      <c r="N466" s="178">
        <v>1</v>
      </c>
      <c r="Q466" s="178">
        <v>1</v>
      </c>
      <c r="T466" s="176">
        <v>0.5</v>
      </c>
      <c r="Z466" s="178">
        <v>1</v>
      </c>
      <c r="AC466" s="178">
        <v>1</v>
      </c>
      <c r="AF466" s="178">
        <v>1</v>
      </c>
      <c r="AO466" s="9"/>
      <c r="AP466" s="9"/>
      <c r="AQ466" s="9"/>
      <c r="AR466" s="9"/>
      <c r="AS466" s="10"/>
      <c r="AT466" s="10"/>
      <c r="AU466" s="10"/>
      <c r="AV466" s="10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5.75">
      <c r="A467">
        <v>405</v>
      </c>
      <c r="C467" s="51">
        <v>8</v>
      </c>
      <c r="D467" s="54" t="s">
        <v>367</v>
      </c>
      <c r="E467">
        <v>1</v>
      </c>
      <c r="F467" s="20">
        <v>1</v>
      </c>
      <c r="G467" s="189" t="s">
        <v>579</v>
      </c>
      <c r="H467" s="178">
        <v>1</v>
      </c>
      <c r="K467" s="176">
        <v>1</v>
      </c>
      <c r="N467" s="176">
        <v>1</v>
      </c>
      <c r="Q467" s="176">
        <v>1</v>
      </c>
      <c r="T467" s="176">
        <v>1</v>
      </c>
      <c r="W467" s="176">
        <v>1</v>
      </c>
      <c r="Z467" s="176">
        <v>1</v>
      </c>
      <c r="AC467" s="176">
        <v>1</v>
      </c>
      <c r="AF467" s="176">
        <v>1</v>
      </c>
      <c r="AO467" s="9"/>
      <c r="AP467" s="9"/>
      <c r="AQ467" s="9"/>
      <c r="AR467" s="9"/>
      <c r="AS467" s="10"/>
      <c r="AT467" s="10"/>
      <c r="AU467" s="10"/>
      <c r="AV467" s="10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5.75">
      <c r="A468">
        <v>406</v>
      </c>
      <c r="C468" s="51">
        <v>9</v>
      </c>
      <c r="D468" s="54" t="s">
        <v>161</v>
      </c>
      <c r="E468">
        <v>1</v>
      </c>
      <c r="F468" s="61">
        <v>1</v>
      </c>
      <c r="G468" s="189">
        <v>3</v>
      </c>
      <c r="H468" s="176">
        <v>1</v>
      </c>
      <c r="K468" s="178">
        <v>1</v>
      </c>
      <c r="N468" s="178">
        <v>1</v>
      </c>
      <c r="Q468" s="178">
        <v>1</v>
      </c>
      <c r="T468" s="178">
        <v>1</v>
      </c>
      <c r="W468" s="178">
        <v>1</v>
      </c>
      <c r="Z468" s="176">
        <v>1</v>
      </c>
      <c r="AC468" s="178">
        <v>1</v>
      </c>
      <c r="AF468" s="178">
        <v>1</v>
      </c>
      <c r="AO468" s="9"/>
      <c r="AP468" s="9"/>
      <c r="AQ468" s="9"/>
      <c r="AR468" s="9"/>
      <c r="AS468" s="10"/>
      <c r="AT468" s="10"/>
      <c r="AU468" s="10"/>
      <c r="AV468" s="10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5.75">
      <c r="A469">
        <v>407</v>
      </c>
      <c r="C469" s="51">
        <v>10</v>
      </c>
      <c r="D469" s="54" t="s">
        <v>368</v>
      </c>
      <c r="E469"/>
      <c r="F469" s="61">
        <v>1</v>
      </c>
      <c r="G469" s="189">
        <v>3</v>
      </c>
      <c r="H469" s="178">
        <v>1</v>
      </c>
      <c r="K469" s="178">
        <v>1</v>
      </c>
      <c r="N469" s="178">
        <v>1</v>
      </c>
      <c r="Q469" s="178">
        <v>1</v>
      </c>
      <c r="T469" s="178">
        <v>1</v>
      </c>
      <c r="W469" s="176">
        <v>1</v>
      </c>
      <c r="Z469" s="178">
        <v>1</v>
      </c>
      <c r="AC469" s="178">
        <v>1</v>
      </c>
      <c r="AF469" s="178">
        <v>1</v>
      </c>
      <c r="AO469" s="9"/>
      <c r="AP469" s="9"/>
      <c r="AQ469" s="9"/>
      <c r="AR469" s="9"/>
      <c r="AS469" s="10"/>
      <c r="AT469" s="10"/>
      <c r="AU469" s="10"/>
      <c r="AV469" s="10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5.75">
      <c r="A470">
        <v>408</v>
      </c>
      <c r="C470" s="51">
        <v>11</v>
      </c>
      <c r="D470" s="54" t="s">
        <v>547</v>
      </c>
      <c r="E470"/>
      <c r="F470" s="61">
        <v>1</v>
      </c>
      <c r="G470" s="189">
        <v>3</v>
      </c>
      <c r="H470" s="178">
        <v>1</v>
      </c>
      <c r="T470" s="176">
        <v>1</v>
      </c>
      <c r="AF470" s="178">
        <v>1</v>
      </c>
      <c r="AO470" s="9"/>
      <c r="AP470" s="9"/>
      <c r="AQ470" s="9"/>
      <c r="AR470" s="9"/>
      <c r="AS470" s="10"/>
      <c r="AT470" s="10"/>
      <c r="AU470" s="10"/>
      <c r="AV470" s="10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5.75">
      <c r="A471">
        <v>409</v>
      </c>
      <c r="C471" s="51">
        <v>12</v>
      </c>
      <c r="D471" s="54" t="s">
        <v>369</v>
      </c>
      <c r="E471">
        <v>1</v>
      </c>
      <c r="F471" s="61">
        <v>1</v>
      </c>
      <c r="G471" s="189">
        <v>3</v>
      </c>
      <c r="H471" s="178">
        <v>1</v>
      </c>
      <c r="K471" s="176">
        <v>0.5</v>
      </c>
      <c r="N471" s="176">
        <v>0.5</v>
      </c>
      <c r="Q471" s="178">
        <v>1</v>
      </c>
      <c r="T471" s="176">
        <v>0.5</v>
      </c>
      <c r="W471" s="178">
        <v>1</v>
      </c>
      <c r="Z471" s="176">
        <v>0.5</v>
      </c>
      <c r="AC471" s="178">
        <v>1</v>
      </c>
      <c r="AF471" s="178">
        <v>1</v>
      </c>
      <c r="AO471" s="9"/>
      <c r="AP471" s="9"/>
      <c r="AQ471" s="9"/>
      <c r="AR471" s="9"/>
      <c r="AS471" s="10"/>
      <c r="AT471" s="10"/>
      <c r="AU471" s="10"/>
      <c r="AV471" s="10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5.75">
      <c r="A472">
        <v>410</v>
      </c>
      <c r="C472" s="51">
        <v>13</v>
      </c>
      <c r="D472" s="54" t="s">
        <v>370</v>
      </c>
      <c r="E472">
        <v>1</v>
      </c>
      <c r="F472" s="61">
        <v>1</v>
      </c>
      <c r="G472" s="189">
        <v>3</v>
      </c>
      <c r="H472" s="178">
        <v>1</v>
      </c>
      <c r="K472" s="178">
        <v>1</v>
      </c>
      <c r="N472" s="176">
        <v>1</v>
      </c>
      <c r="Q472" s="178">
        <v>1</v>
      </c>
      <c r="T472" s="178">
        <v>1</v>
      </c>
      <c r="W472" s="178">
        <v>1</v>
      </c>
      <c r="Z472" s="178">
        <v>1</v>
      </c>
      <c r="AC472" s="178">
        <v>1</v>
      </c>
      <c r="AF472" s="178">
        <v>1</v>
      </c>
      <c r="AO472" s="9"/>
      <c r="AP472" s="9"/>
      <c r="AQ472" s="9"/>
      <c r="AR472" s="9"/>
      <c r="AS472" s="10"/>
      <c r="AT472" s="10"/>
      <c r="AU472" s="10"/>
      <c r="AV472" s="10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48" ht="15.75">
      <c r="A473">
        <v>411</v>
      </c>
      <c r="C473" s="51">
        <v>14</v>
      </c>
      <c r="D473" s="168" t="s">
        <v>371</v>
      </c>
      <c r="E473">
        <v>1</v>
      </c>
      <c r="F473" s="61">
        <v>1</v>
      </c>
      <c r="G473" s="189">
        <v>3</v>
      </c>
      <c r="H473" s="178">
        <v>1</v>
      </c>
      <c r="K473" s="176">
        <v>1</v>
      </c>
      <c r="N473" s="178">
        <v>1</v>
      </c>
      <c r="Q473" s="178">
        <v>1</v>
      </c>
      <c r="T473" s="176">
        <v>1</v>
      </c>
      <c r="W473" s="178">
        <v>1</v>
      </c>
      <c r="Z473" s="176">
        <v>1</v>
      </c>
      <c r="AC473" s="176">
        <v>1</v>
      </c>
      <c r="AF473" s="178">
        <v>1</v>
      </c>
      <c r="AO473" s="9"/>
      <c r="AP473" s="9"/>
      <c r="AQ473" s="9"/>
      <c r="AR473" s="9"/>
      <c r="AS473" s="16"/>
      <c r="AT473" s="16"/>
      <c r="AU473" s="16"/>
      <c r="AV473" s="16"/>
    </row>
    <row r="474" spans="1:48" ht="15.75">
      <c r="A474">
        <v>412</v>
      </c>
      <c r="C474" s="51">
        <v>15</v>
      </c>
      <c r="D474" s="54" t="s">
        <v>372</v>
      </c>
      <c r="E474">
        <v>1</v>
      </c>
      <c r="F474" s="20">
        <v>1</v>
      </c>
      <c r="G474" s="189">
        <v>5</v>
      </c>
      <c r="H474" s="176">
        <v>1</v>
      </c>
      <c r="K474" s="176">
        <v>1</v>
      </c>
      <c r="N474" s="178">
        <v>1</v>
      </c>
      <c r="Q474" s="178">
        <v>1</v>
      </c>
      <c r="T474" s="178">
        <v>1</v>
      </c>
      <c r="W474" s="178">
        <v>1</v>
      </c>
      <c r="Z474" s="178">
        <v>1</v>
      </c>
      <c r="AC474" s="176">
        <v>1</v>
      </c>
      <c r="AF474" s="178">
        <v>1</v>
      </c>
      <c r="AO474" s="9"/>
      <c r="AP474" s="9"/>
      <c r="AQ474" s="9"/>
      <c r="AR474" s="9"/>
      <c r="AS474" s="16"/>
      <c r="AT474" s="16"/>
      <c r="AU474" s="16"/>
      <c r="AV474" s="16"/>
    </row>
    <row r="475" spans="1:48" ht="15.75">
      <c r="A475">
        <v>413</v>
      </c>
      <c r="C475" s="51">
        <v>16</v>
      </c>
      <c r="D475" s="54" t="s">
        <v>373</v>
      </c>
      <c r="E475"/>
      <c r="F475" s="61">
        <v>1</v>
      </c>
      <c r="G475" s="189" t="s">
        <v>579</v>
      </c>
      <c r="H475" s="176">
        <v>1</v>
      </c>
      <c r="N475" s="176">
        <v>1</v>
      </c>
      <c r="T475" s="176">
        <v>1</v>
      </c>
      <c r="Z475" s="176">
        <v>1</v>
      </c>
      <c r="AF475" s="178">
        <v>1</v>
      </c>
      <c r="AO475" s="9"/>
      <c r="AP475" s="9"/>
      <c r="AQ475" s="9"/>
      <c r="AR475" s="9"/>
      <c r="AS475" s="16"/>
      <c r="AT475" s="16"/>
      <c r="AU475" s="16"/>
      <c r="AV475" s="16"/>
    </row>
    <row r="476" spans="1:48" ht="15.75">
      <c r="A476">
        <v>414</v>
      </c>
      <c r="C476" s="51">
        <v>17</v>
      </c>
      <c r="D476" s="54" t="s">
        <v>374</v>
      </c>
      <c r="E476">
        <v>1</v>
      </c>
      <c r="F476" s="61">
        <v>1</v>
      </c>
      <c r="G476" s="189">
        <v>3</v>
      </c>
      <c r="H476" s="178">
        <v>1</v>
      </c>
      <c r="K476" s="176">
        <v>1</v>
      </c>
      <c r="N476" s="176">
        <v>0.5</v>
      </c>
      <c r="Q476" s="178">
        <v>1</v>
      </c>
      <c r="T476" s="176">
        <v>0.5</v>
      </c>
      <c r="W476" s="176">
        <v>1</v>
      </c>
      <c r="Z476" s="176">
        <v>0.5</v>
      </c>
      <c r="AF476" s="178">
        <v>1</v>
      </c>
      <c r="AO476" s="9"/>
      <c r="AP476" s="9"/>
      <c r="AQ476" s="9"/>
      <c r="AR476" s="9"/>
      <c r="AS476" s="16"/>
      <c r="AT476" s="16"/>
      <c r="AU476" s="16"/>
      <c r="AV476" s="16"/>
    </row>
    <row r="477" spans="1:64" ht="15.75">
      <c r="A477">
        <v>415</v>
      </c>
      <c r="C477" s="51">
        <v>18</v>
      </c>
      <c r="D477" s="54" t="s">
        <v>548</v>
      </c>
      <c r="E477"/>
      <c r="F477" s="20">
        <v>1</v>
      </c>
      <c r="G477" s="189">
        <v>3</v>
      </c>
      <c r="H477" s="176">
        <v>1</v>
      </c>
      <c r="N477" s="176">
        <v>1</v>
      </c>
      <c r="T477" s="176">
        <v>1</v>
      </c>
      <c r="Z477" s="178">
        <v>1</v>
      </c>
      <c r="AF477" s="178">
        <v>1</v>
      </c>
      <c r="AO477" s="9"/>
      <c r="AP477" s="9"/>
      <c r="AQ477" s="9"/>
      <c r="AR477" s="9"/>
      <c r="AS477" s="10"/>
      <c r="AT477" s="10"/>
      <c r="AU477" s="10"/>
      <c r="AV477" s="10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5.75">
      <c r="A478">
        <v>416</v>
      </c>
      <c r="C478" s="51">
        <v>19</v>
      </c>
      <c r="D478" s="54" t="s">
        <v>375</v>
      </c>
      <c r="E478"/>
      <c r="F478" s="61">
        <v>1</v>
      </c>
      <c r="G478" s="189">
        <v>3</v>
      </c>
      <c r="H478" s="178">
        <v>1</v>
      </c>
      <c r="N478" s="176">
        <v>1</v>
      </c>
      <c r="T478" s="176">
        <v>1</v>
      </c>
      <c r="Z478" s="176">
        <v>1</v>
      </c>
      <c r="AF478" s="178">
        <v>1</v>
      </c>
      <c r="AO478" s="9"/>
      <c r="AP478" s="9"/>
      <c r="AQ478" s="9"/>
      <c r="AR478" s="9"/>
      <c r="AS478" s="48"/>
      <c r="AT478" s="48"/>
      <c r="AU478" s="48"/>
      <c r="AV478" s="48"/>
      <c r="AW478" s="52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5.75">
      <c r="A479">
        <v>417</v>
      </c>
      <c r="C479" s="51">
        <v>20</v>
      </c>
      <c r="D479" s="54" t="s">
        <v>74</v>
      </c>
      <c r="E479"/>
      <c r="F479" s="61">
        <v>1</v>
      </c>
      <c r="G479" s="189" t="s">
        <v>579</v>
      </c>
      <c r="H479" s="176">
        <v>0.5</v>
      </c>
      <c r="N479" s="176">
        <v>0.5</v>
      </c>
      <c r="Z479" s="176">
        <v>0.5</v>
      </c>
      <c r="AF479" s="176">
        <v>0.5</v>
      </c>
      <c r="AO479" s="9"/>
      <c r="AP479" s="9"/>
      <c r="AQ479" s="9"/>
      <c r="AR479" s="9"/>
      <c r="AS479" s="10"/>
      <c r="AT479" s="10"/>
      <c r="AU479" s="10"/>
      <c r="AV479" s="10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5.75">
      <c r="A480">
        <v>418</v>
      </c>
      <c r="C480" s="51">
        <v>21</v>
      </c>
      <c r="D480" s="54" t="s">
        <v>376</v>
      </c>
      <c r="E480">
        <v>1</v>
      </c>
      <c r="F480" s="61">
        <v>1</v>
      </c>
      <c r="G480" s="189">
        <v>3</v>
      </c>
      <c r="H480" s="178">
        <v>1</v>
      </c>
      <c r="N480" s="178">
        <v>1</v>
      </c>
      <c r="T480" s="176">
        <v>1</v>
      </c>
      <c r="Z480" s="176">
        <v>1</v>
      </c>
      <c r="AF480" s="176">
        <v>1</v>
      </c>
      <c r="AO480" s="9"/>
      <c r="AP480" s="9"/>
      <c r="AQ480" s="9"/>
      <c r="AR480" s="9"/>
      <c r="AS480" s="48"/>
      <c r="AT480" s="48"/>
      <c r="AU480" s="48"/>
      <c r="AV480" s="48"/>
      <c r="AW480" s="52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5.75">
      <c r="A481">
        <v>419</v>
      </c>
      <c r="C481" s="51">
        <v>22</v>
      </c>
      <c r="D481" s="54" t="s">
        <v>377</v>
      </c>
      <c r="E481"/>
      <c r="F481" s="61">
        <v>1</v>
      </c>
      <c r="G481" s="189">
        <v>3</v>
      </c>
      <c r="H481" s="178">
        <v>1</v>
      </c>
      <c r="N481" s="176">
        <v>1</v>
      </c>
      <c r="T481" s="178">
        <v>1</v>
      </c>
      <c r="Z481" s="176">
        <v>1</v>
      </c>
      <c r="AF481" s="178">
        <v>1</v>
      </c>
      <c r="AO481" s="9"/>
      <c r="AP481" s="9"/>
      <c r="AQ481" s="9"/>
      <c r="AR481" s="9"/>
      <c r="AS481" s="10"/>
      <c r="AT481" s="10"/>
      <c r="AU481" s="10"/>
      <c r="AV481" s="10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5.75">
      <c r="A482">
        <v>420</v>
      </c>
      <c r="C482" s="51">
        <v>23</v>
      </c>
      <c r="D482" s="54" t="s">
        <v>75</v>
      </c>
      <c r="E482"/>
      <c r="F482" s="61">
        <v>1</v>
      </c>
      <c r="G482" s="189" t="s">
        <v>579</v>
      </c>
      <c r="H482" s="176">
        <v>0.5</v>
      </c>
      <c r="N482" s="176">
        <v>1</v>
      </c>
      <c r="T482" s="176">
        <v>1</v>
      </c>
      <c r="Z482" s="176">
        <v>1</v>
      </c>
      <c r="AF482" s="178">
        <v>1</v>
      </c>
      <c r="AO482" s="9"/>
      <c r="AP482" s="9"/>
      <c r="AQ482" s="9"/>
      <c r="AR482" s="9"/>
      <c r="AS482" s="48"/>
      <c r="AT482" s="48"/>
      <c r="AU482" s="48"/>
      <c r="AV482" s="48"/>
      <c r="AW482" s="52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5.75">
      <c r="A483">
        <v>421</v>
      </c>
      <c r="C483" s="51">
        <v>24</v>
      </c>
      <c r="D483" s="54" t="s">
        <v>378</v>
      </c>
      <c r="E483">
        <v>1</v>
      </c>
      <c r="F483" s="61">
        <v>1</v>
      </c>
      <c r="G483" s="189" t="s">
        <v>579</v>
      </c>
      <c r="H483" s="178">
        <v>1</v>
      </c>
      <c r="K483" s="178">
        <v>1</v>
      </c>
      <c r="N483" s="176">
        <v>1</v>
      </c>
      <c r="Q483" s="178">
        <v>1</v>
      </c>
      <c r="T483" s="176">
        <v>1</v>
      </c>
      <c r="W483" s="178">
        <v>1</v>
      </c>
      <c r="Z483" s="176">
        <v>1</v>
      </c>
      <c r="AF483" s="176">
        <v>1</v>
      </c>
      <c r="AO483" s="9"/>
      <c r="AP483" s="9"/>
      <c r="AQ483" s="9"/>
      <c r="AR483" s="9"/>
      <c r="AS483" s="48"/>
      <c r="AT483" s="48"/>
      <c r="AU483" s="48"/>
      <c r="AV483" s="48"/>
      <c r="AW483" s="52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5.75">
      <c r="A484">
        <v>422</v>
      </c>
      <c r="C484" s="51">
        <v>25</v>
      </c>
      <c r="D484" s="54" t="s">
        <v>379</v>
      </c>
      <c r="E484">
        <v>1</v>
      </c>
      <c r="F484" s="61">
        <v>1</v>
      </c>
      <c r="G484" s="189">
        <v>3</v>
      </c>
      <c r="H484" s="176">
        <v>1</v>
      </c>
      <c r="K484" s="176">
        <v>1</v>
      </c>
      <c r="Q484" s="178">
        <v>1</v>
      </c>
      <c r="T484" s="176">
        <v>1</v>
      </c>
      <c r="W484" s="178">
        <v>1</v>
      </c>
      <c r="Z484" s="176">
        <v>1</v>
      </c>
      <c r="AC484" s="178">
        <v>1</v>
      </c>
      <c r="AF484" s="176">
        <v>1</v>
      </c>
      <c r="AO484" s="9"/>
      <c r="AP484" s="9"/>
      <c r="AQ484" s="9"/>
      <c r="AR484" s="9"/>
      <c r="AS484" s="10"/>
      <c r="AT484" s="10"/>
      <c r="AU484" s="10"/>
      <c r="AV484" s="10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5.75">
      <c r="A485">
        <v>423</v>
      </c>
      <c r="C485" s="51">
        <v>26</v>
      </c>
      <c r="D485" s="54" t="s">
        <v>380</v>
      </c>
      <c r="E485"/>
      <c r="F485" s="61">
        <v>1</v>
      </c>
      <c r="G485" s="189">
        <v>3</v>
      </c>
      <c r="H485" s="176">
        <v>1</v>
      </c>
      <c r="K485" s="178">
        <v>1</v>
      </c>
      <c r="Q485" s="176">
        <v>1</v>
      </c>
      <c r="T485" s="176">
        <v>1</v>
      </c>
      <c r="W485" s="176">
        <v>1</v>
      </c>
      <c r="Z485" s="176">
        <v>1</v>
      </c>
      <c r="AC485" s="178">
        <v>1</v>
      </c>
      <c r="AF485" s="178">
        <v>1</v>
      </c>
      <c r="AO485" s="9"/>
      <c r="AP485" s="9"/>
      <c r="AQ485" s="9"/>
      <c r="AR485" s="9"/>
      <c r="AS485" s="48"/>
      <c r="AT485" s="48"/>
      <c r="AU485" s="48"/>
      <c r="AV485" s="48"/>
      <c r="AW485" s="52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5.75">
      <c r="A486">
        <v>424</v>
      </c>
      <c r="C486" s="51">
        <v>27</v>
      </c>
      <c r="D486" s="54" t="s">
        <v>97</v>
      </c>
      <c r="E486">
        <v>1</v>
      </c>
      <c r="F486" s="61">
        <v>1</v>
      </c>
      <c r="G486" s="189">
        <v>3</v>
      </c>
      <c r="H486" s="178">
        <v>1</v>
      </c>
      <c r="K486" s="178">
        <v>0</v>
      </c>
      <c r="N486" s="176">
        <v>0.5</v>
      </c>
      <c r="Q486" s="176">
        <v>0.5</v>
      </c>
      <c r="T486" s="176">
        <v>0</v>
      </c>
      <c r="W486" s="176">
        <v>1</v>
      </c>
      <c r="Z486" s="178">
        <v>0.5</v>
      </c>
      <c r="AC486" s="178">
        <v>1</v>
      </c>
      <c r="AF486" s="178">
        <v>1</v>
      </c>
      <c r="AO486" s="9"/>
      <c r="AP486" s="9"/>
      <c r="AQ486" s="9"/>
      <c r="AR486" s="9"/>
      <c r="AS486" s="10"/>
      <c r="AT486" s="10"/>
      <c r="AU486" s="10"/>
      <c r="AV486" s="10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5.75">
      <c r="A487">
        <v>425</v>
      </c>
      <c r="C487" s="51">
        <v>28</v>
      </c>
      <c r="D487" s="54" t="s">
        <v>381</v>
      </c>
      <c r="E487">
        <v>1</v>
      </c>
      <c r="F487" s="61">
        <v>1</v>
      </c>
      <c r="G487" s="189">
        <v>3</v>
      </c>
      <c r="H487" s="178">
        <v>1</v>
      </c>
      <c r="K487" s="178">
        <v>1</v>
      </c>
      <c r="N487" s="178">
        <v>1</v>
      </c>
      <c r="Q487" s="178">
        <v>1</v>
      </c>
      <c r="T487" s="176">
        <v>1</v>
      </c>
      <c r="W487" s="178">
        <v>1</v>
      </c>
      <c r="Z487" s="178">
        <v>1</v>
      </c>
      <c r="AC487" s="176">
        <v>1</v>
      </c>
      <c r="AF487" s="178">
        <v>1</v>
      </c>
      <c r="AO487" s="9"/>
      <c r="AP487" s="9"/>
      <c r="AQ487" s="9"/>
      <c r="AR487" s="9"/>
      <c r="AS487" s="48"/>
      <c r="AT487" s="48"/>
      <c r="AU487" s="48"/>
      <c r="AV487" s="48"/>
      <c r="AW487" s="52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5.75">
      <c r="A488">
        <v>426</v>
      </c>
      <c r="C488" s="51">
        <v>29</v>
      </c>
      <c r="D488" s="54" t="s">
        <v>382</v>
      </c>
      <c r="E488">
        <v>1</v>
      </c>
      <c r="F488" s="61">
        <v>1</v>
      </c>
      <c r="G488" s="189">
        <v>3</v>
      </c>
      <c r="H488" s="176">
        <v>1</v>
      </c>
      <c r="K488" s="176">
        <v>1</v>
      </c>
      <c r="N488" s="176">
        <v>0.5</v>
      </c>
      <c r="Q488" s="178">
        <v>0.5</v>
      </c>
      <c r="T488" s="176">
        <v>0.5</v>
      </c>
      <c r="W488" s="176">
        <v>1</v>
      </c>
      <c r="Z488" s="176">
        <v>0.5</v>
      </c>
      <c r="AC488" s="178">
        <v>0.5</v>
      </c>
      <c r="AF488" s="178">
        <v>1</v>
      </c>
      <c r="AO488" s="9"/>
      <c r="AP488" s="9"/>
      <c r="AQ488" s="9"/>
      <c r="AR488" s="9"/>
      <c r="AS488" s="10"/>
      <c r="AT488" s="10"/>
      <c r="AU488" s="10"/>
      <c r="AV488" s="10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5.75">
      <c r="A489">
        <v>427</v>
      </c>
      <c r="C489" s="51">
        <v>30</v>
      </c>
      <c r="D489" s="54" t="s">
        <v>383</v>
      </c>
      <c r="E489"/>
      <c r="F489" s="61">
        <v>1</v>
      </c>
      <c r="G489" s="189">
        <v>3</v>
      </c>
      <c r="H489" s="178">
        <v>1</v>
      </c>
      <c r="K489" s="178">
        <v>1</v>
      </c>
      <c r="N489" s="176">
        <v>1</v>
      </c>
      <c r="Q489" s="178">
        <v>1</v>
      </c>
      <c r="T489" s="176">
        <v>1</v>
      </c>
      <c r="Z489" s="176">
        <v>1</v>
      </c>
      <c r="AC489" s="176">
        <v>1</v>
      </c>
      <c r="AF489" s="178">
        <v>1</v>
      </c>
      <c r="AO489" s="9"/>
      <c r="AP489" s="9"/>
      <c r="AQ489" s="9"/>
      <c r="AR489" s="9"/>
      <c r="AS489" s="10"/>
      <c r="AT489" s="10"/>
      <c r="AU489" s="10"/>
      <c r="AV489" s="10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5.75">
      <c r="A490">
        <v>428</v>
      </c>
      <c r="C490" s="51">
        <v>31</v>
      </c>
      <c r="D490" s="54" t="s">
        <v>384</v>
      </c>
      <c r="E490">
        <v>1</v>
      </c>
      <c r="F490" s="20">
        <v>1</v>
      </c>
      <c r="G490" s="189">
        <v>3</v>
      </c>
      <c r="H490" s="178">
        <v>1</v>
      </c>
      <c r="K490" s="176">
        <v>1</v>
      </c>
      <c r="N490" s="176">
        <v>1</v>
      </c>
      <c r="Q490" s="178">
        <v>1</v>
      </c>
      <c r="T490" s="176">
        <v>1</v>
      </c>
      <c r="W490" s="178">
        <v>1</v>
      </c>
      <c r="Z490" s="176">
        <v>1</v>
      </c>
      <c r="AC490" s="178">
        <v>1</v>
      </c>
      <c r="AF490" s="178">
        <v>1</v>
      </c>
      <c r="AO490" s="9"/>
      <c r="AP490" s="9"/>
      <c r="AQ490" s="9"/>
      <c r="AR490" s="9"/>
      <c r="AS490" s="10"/>
      <c r="AT490" s="10"/>
      <c r="AU490" s="10"/>
      <c r="AV490" s="10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5.75">
      <c r="A491">
        <v>429</v>
      </c>
      <c r="C491" s="51">
        <v>32</v>
      </c>
      <c r="D491" s="54" t="s">
        <v>385</v>
      </c>
      <c r="E491"/>
      <c r="F491" s="61">
        <v>1</v>
      </c>
      <c r="G491" s="189" t="s">
        <v>579</v>
      </c>
      <c r="H491" s="178">
        <v>1</v>
      </c>
      <c r="K491" s="176">
        <v>1</v>
      </c>
      <c r="N491" s="176">
        <v>0.5</v>
      </c>
      <c r="Q491" s="178">
        <v>1</v>
      </c>
      <c r="T491" s="176">
        <v>0.5</v>
      </c>
      <c r="W491" s="178">
        <v>1</v>
      </c>
      <c r="Z491" s="176">
        <v>1</v>
      </c>
      <c r="AC491" s="176">
        <v>1</v>
      </c>
      <c r="AF491" s="178">
        <v>1</v>
      </c>
      <c r="AO491" s="9"/>
      <c r="AP491" s="9"/>
      <c r="AQ491" s="9"/>
      <c r="AR491" s="9"/>
      <c r="AS491" s="10"/>
      <c r="AT491" s="10"/>
      <c r="AU491" s="10"/>
      <c r="AV491" s="10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5.75">
      <c r="A492">
        <v>430</v>
      </c>
      <c r="C492" s="51">
        <v>33</v>
      </c>
      <c r="D492" s="54" t="s">
        <v>93</v>
      </c>
      <c r="E492">
        <v>1</v>
      </c>
      <c r="F492" s="61">
        <v>1</v>
      </c>
      <c r="G492" s="189">
        <v>3</v>
      </c>
      <c r="H492" s="178">
        <v>1</v>
      </c>
      <c r="K492" s="178">
        <v>1</v>
      </c>
      <c r="N492" s="178">
        <v>1</v>
      </c>
      <c r="Q492" s="178">
        <v>1</v>
      </c>
      <c r="T492" s="178">
        <v>1</v>
      </c>
      <c r="W492" s="178">
        <v>1</v>
      </c>
      <c r="Z492" s="178">
        <v>1</v>
      </c>
      <c r="AC492" s="178">
        <v>1</v>
      </c>
      <c r="AF492" s="178">
        <v>1</v>
      </c>
      <c r="AO492" s="9"/>
      <c r="AP492" s="9"/>
      <c r="AQ492" s="9"/>
      <c r="AR492" s="9"/>
      <c r="AS492" s="10"/>
      <c r="AT492" s="10"/>
      <c r="AU492" s="10"/>
      <c r="AV492" s="10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5.75">
      <c r="A493">
        <v>431</v>
      </c>
      <c r="C493" s="51">
        <v>34</v>
      </c>
      <c r="D493" s="54" t="s">
        <v>386</v>
      </c>
      <c r="E493">
        <v>1</v>
      </c>
      <c r="F493" s="61">
        <v>1</v>
      </c>
      <c r="G493" s="189">
        <v>3</v>
      </c>
      <c r="H493" s="176">
        <v>1</v>
      </c>
      <c r="K493" s="176">
        <v>0.5</v>
      </c>
      <c r="N493" s="178">
        <v>1</v>
      </c>
      <c r="Q493" s="178">
        <v>1</v>
      </c>
      <c r="T493" s="176">
        <v>0</v>
      </c>
      <c r="Z493" s="178">
        <v>1</v>
      </c>
      <c r="AC493" s="176">
        <v>1</v>
      </c>
      <c r="AF493" s="176">
        <v>0.5</v>
      </c>
      <c r="AO493" s="9"/>
      <c r="AP493" s="9"/>
      <c r="AQ493" s="9"/>
      <c r="AR493" s="9"/>
      <c r="AS493" s="10"/>
      <c r="AT493" s="10"/>
      <c r="AU493" s="10"/>
      <c r="AV493" s="10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5.75">
      <c r="A494">
        <v>432</v>
      </c>
      <c r="C494" s="51">
        <v>35</v>
      </c>
      <c r="D494" s="54" t="s">
        <v>387</v>
      </c>
      <c r="E494">
        <v>1</v>
      </c>
      <c r="F494" s="61">
        <v>1</v>
      </c>
      <c r="G494" s="189">
        <v>3</v>
      </c>
      <c r="H494" s="178">
        <v>1</v>
      </c>
      <c r="K494" s="176">
        <v>1</v>
      </c>
      <c r="N494" s="176">
        <v>1</v>
      </c>
      <c r="Q494" s="176">
        <v>1</v>
      </c>
      <c r="T494" s="176">
        <v>1</v>
      </c>
      <c r="W494" s="178">
        <v>1</v>
      </c>
      <c r="Z494" s="178">
        <v>1</v>
      </c>
      <c r="AC494" s="176">
        <v>1</v>
      </c>
      <c r="AF494" s="178">
        <v>1</v>
      </c>
      <c r="AO494" s="9"/>
      <c r="AP494" s="9"/>
      <c r="AQ494" s="9"/>
      <c r="AR494" s="9"/>
      <c r="AS494" s="10"/>
      <c r="AT494" s="10"/>
      <c r="AU494" s="10"/>
      <c r="AV494" s="10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5.75">
      <c r="A495">
        <v>433</v>
      </c>
      <c r="C495" s="51">
        <v>36</v>
      </c>
      <c r="D495" s="54" t="s">
        <v>388</v>
      </c>
      <c r="E495">
        <v>1</v>
      </c>
      <c r="F495" s="61">
        <v>1</v>
      </c>
      <c r="G495" s="189">
        <v>3</v>
      </c>
      <c r="H495" s="178">
        <v>1</v>
      </c>
      <c r="K495" s="178">
        <v>1</v>
      </c>
      <c r="N495" s="176">
        <v>1</v>
      </c>
      <c r="Q495" s="178">
        <v>1</v>
      </c>
      <c r="T495" s="176">
        <v>1</v>
      </c>
      <c r="W495" s="178">
        <v>1</v>
      </c>
      <c r="Z495" s="178">
        <v>1</v>
      </c>
      <c r="AC495" s="178">
        <v>1</v>
      </c>
      <c r="AF495" s="178">
        <v>1</v>
      </c>
      <c r="AO495" s="9"/>
      <c r="AP495" s="9"/>
      <c r="AQ495" s="9"/>
      <c r="AR495" s="9"/>
      <c r="AS495" s="10"/>
      <c r="AT495" s="10"/>
      <c r="AU495" s="10"/>
      <c r="AV495" s="10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5.75">
      <c r="A496">
        <v>434</v>
      </c>
      <c r="C496" s="51">
        <v>37</v>
      </c>
      <c r="D496" s="54" t="s">
        <v>389</v>
      </c>
      <c r="E496"/>
      <c r="F496" s="61">
        <v>1</v>
      </c>
      <c r="G496" s="189">
        <v>3</v>
      </c>
      <c r="H496" s="176">
        <v>0.5</v>
      </c>
      <c r="N496" s="176">
        <v>0</v>
      </c>
      <c r="T496" s="176">
        <v>0.5</v>
      </c>
      <c r="Z496" s="178">
        <v>0</v>
      </c>
      <c r="AF496" s="178">
        <v>0.5</v>
      </c>
      <c r="AO496" s="9"/>
      <c r="AP496" s="9"/>
      <c r="AQ496" s="9"/>
      <c r="AR496" s="9"/>
      <c r="AS496" s="10"/>
      <c r="AT496" s="10"/>
      <c r="AU496" s="10"/>
      <c r="AV496" s="10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5.75">
      <c r="A497">
        <v>435</v>
      </c>
      <c r="C497" s="51">
        <v>39</v>
      </c>
      <c r="D497" s="54" t="s">
        <v>549</v>
      </c>
      <c r="E497"/>
      <c r="F497" s="61">
        <v>1</v>
      </c>
      <c r="G497" s="189"/>
      <c r="H497" s="178">
        <v>1</v>
      </c>
      <c r="N497" s="176">
        <v>1</v>
      </c>
      <c r="T497" s="176">
        <v>1</v>
      </c>
      <c r="Z497" s="176">
        <v>1</v>
      </c>
      <c r="AF497" s="176">
        <v>1</v>
      </c>
      <c r="AO497" s="9"/>
      <c r="AP497" s="9"/>
      <c r="AQ497" s="9"/>
      <c r="AR497" s="9"/>
      <c r="AS497" s="48"/>
      <c r="AT497" s="48"/>
      <c r="AU497" s="48"/>
      <c r="AV497" s="48"/>
      <c r="AW497" s="52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5.75">
      <c r="A498">
        <v>437</v>
      </c>
      <c r="C498" s="51">
        <v>40</v>
      </c>
      <c r="D498" s="54" t="s">
        <v>99</v>
      </c>
      <c r="E498"/>
      <c r="F498" s="61">
        <v>1</v>
      </c>
      <c r="G498" s="189">
        <v>3</v>
      </c>
      <c r="N498" s="176">
        <v>0.5</v>
      </c>
      <c r="S498" s="176">
        <v>1</v>
      </c>
      <c r="AO498" s="9"/>
      <c r="AP498" s="9"/>
      <c r="AQ498" s="9"/>
      <c r="AR498" s="9"/>
      <c r="AS498" s="10"/>
      <c r="AT498" s="10"/>
      <c r="AU498" s="10"/>
      <c r="AV498" s="10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5.75">
      <c r="A499">
        <v>438</v>
      </c>
      <c r="C499" s="83"/>
      <c r="D499" s="38"/>
      <c r="E499"/>
      <c r="F499" s="61"/>
      <c r="G499" s="189"/>
      <c r="N499" s="180"/>
      <c r="AO499" s="9"/>
      <c r="AP499" s="9"/>
      <c r="AQ499" s="9"/>
      <c r="AR499" s="9"/>
      <c r="AS499" s="10"/>
      <c r="AT499" s="10"/>
      <c r="AU499" s="10"/>
      <c r="AV499" s="10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90" ht="15.75" customHeight="1">
      <c r="A500">
        <v>439</v>
      </c>
      <c r="C500" s="16"/>
      <c r="D500" s="15"/>
      <c r="E500" s="15"/>
      <c r="F500" s="15"/>
      <c r="G500" s="187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9"/>
      <c r="AP500" s="9"/>
      <c r="AQ500" s="9"/>
      <c r="AR500" s="9"/>
      <c r="AS500" s="9"/>
      <c r="AT500" s="9"/>
      <c r="AU500" s="10"/>
      <c r="AV500" s="10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</row>
    <row r="501" spans="1:90" ht="18">
      <c r="A501">
        <v>440</v>
      </c>
      <c r="B501" s="53">
        <v>20</v>
      </c>
      <c r="C501" s="16"/>
      <c r="D501" s="50" t="s">
        <v>28</v>
      </c>
      <c r="E501" s="64"/>
      <c r="F501" s="64"/>
      <c r="G501" s="182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9"/>
      <c r="AP501" s="9"/>
      <c r="AQ501" s="9"/>
      <c r="AR501" s="9"/>
      <c r="AS501" s="9"/>
      <c r="AT501" s="9"/>
      <c r="AU501" s="10"/>
      <c r="AV501" s="10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</row>
    <row r="502" spans="1:90" ht="18">
      <c r="A502">
        <v>441</v>
      </c>
      <c r="C502" s="16"/>
      <c r="D502" s="84">
        <f>'RESUM MENSUAL PAPER'!F20</f>
        <v>15515</v>
      </c>
      <c r="E502" s="64"/>
      <c r="F502" s="64"/>
      <c r="G502" s="182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9"/>
      <c r="AP502" s="9"/>
      <c r="AQ502" s="9"/>
      <c r="AR502" s="9"/>
      <c r="AS502" s="9"/>
      <c r="AT502" s="9"/>
      <c r="AU502" s="10"/>
      <c r="AV502" s="10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</row>
    <row r="503" spans="1:90" ht="15.75">
      <c r="A503">
        <v>442</v>
      </c>
      <c r="C503" s="16"/>
      <c r="D503" s="7" t="s">
        <v>8</v>
      </c>
      <c r="E503" s="63"/>
      <c r="F503" s="61"/>
      <c r="G503" s="189"/>
      <c r="H503">
        <f aca="true" t="shared" si="24" ref="H503:AE503">H7</f>
        <v>1</v>
      </c>
      <c r="I503">
        <f t="shared" si="24"/>
        <v>2</v>
      </c>
      <c r="J503">
        <f t="shared" si="24"/>
        <v>3</v>
      </c>
      <c r="K503">
        <f t="shared" si="24"/>
        <v>5</v>
      </c>
      <c r="L503">
        <f t="shared" si="24"/>
        <v>6</v>
      </c>
      <c r="M503">
        <f t="shared" si="24"/>
        <v>7</v>
      </c>
      <c r="N503">
        <f t="shared" si="24"/>
        <v>8</v>
      </c>
      <c r="O503">
        <f t="shared" si="24"/>
        <v>9</v>
      </c>
      <c r="P503">
        <f t="shared" si="24"/>
        <v>10</v>
      </c>
      <c r="Q503">
        <f t="shared" si="24"/>
        <v>12</v>
      </c>
      <c r="R503">
        <f t="shared" si="24"/>
        <v>13</v>
      </c>
      <c r="S503">
        <f t="shared" si="24"/>
        <v>14</v>
      </c>
      <c r="T503">
        <f t="shared" si="24"/>
        <v>15</v>
      </c>
      <c r="U503">
        <f t="shared" si="24"/>
        <v>16</v>
      </c>
      <c r="V503">
        <f t="shared" si="24"/>
        <v>17</v>
      </c>
      <c r="W503">
        <f t="shared" si="24"/>
        <v>19</v>
      </c>
      <c r="X503">
        <f t="shared" si="24"/>
        <v>20</v>
      </c>
      <c r="Y503">
        <f t="shared" si="24"/>
        <v>21</v>
      </c>
      <c r="Z503">
        <f t="shared" si="24"/>
        <v>22</v>
      </c>
      <c r="AA503">
        <f t="shared" si="24"/>
        <v>23</v>
      </c>
      <c r="AB503">
        <f t="shared" si="24"/>
        <v>24</v>
      </c>
      <c r="AC503">
        <f t="shared" si="24"/>
        <v>26</v>
      </c>
      <c r="AD503">
        <f t="shared" si="24"/>
        <v>27</v>
      </c>
      <c r="AE503">
        <f t="shared" si="24"/>
        <v>28</v>
      </c>
      <c r="AF503">
        <f aca="true" t="shared" si="25" ref="AF503:AK503">AF7</f>
        <v>29</v>
      </c>
      <c r="AG503">
        <f t="shared" si="25"/>
        <v>30</v>
      </c>
      <c r="AH503">
        <f t="shared" si="25"/>
        <v>0</v>
      </c>
      <c r="AI503">
        <f t="shared" si="25"/>
        <v>0</v>
      </c>
      <c r="AJ503">
        <f t="shared" si="25"/>
        <v>0</v>
      </c>
      <c r="AK503">
        <f t="shared" si="25"/>
        <v>0</v>
      </c>
      <c r="AL503">
        <f>AL7</f>
        <v>0</v>
      </c>
      <c r="AM503">
        <f>AM7</f>
        <v>0</v>
      </c>
      <c r="AN503">
        <f>AN7</f>
        <v>0</v>
      </c>
      <c r="AO503" s="9"/>
      <c r="AP503" s="9"/>
      <c r="AQ503" s="9"/>
      <c r="AR503" s="9"/>
      <c r="AS503" s="10"/>
      <c r="AT503" s="10"/>
      <c r="AU503" s="157"/>
      <c r="AV503" s="10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</row>
    <row r="504" spans="1:48" ht="15.75">
      <c r="A504">
        <v>443</v>
      </c>
      <c r="C504" s="51">
        <v>1</v>
      </c>
      <c r="D504" s="38" t="s">
        <v>437</v>
      </c>
      <c r="E504"/>
      <c r="F504" s="61">
        <v>1</v>
      </c>
      <c r="G504" s="189" t="s">
        <v>200</v>
      </c>
      <c r="I504" s="176">
        <v>0.5</v>
      </c>
      <c r="M504" s="176">
        <v>0.5</v>
      </c>
      <c r="O504" s="176">
        <v>1</v>
      </c>
      <c r="S504" s="178">
        <v>1</v>
      </c>
      <c r="U504" s="176">
        <v>1</v>
      </c>
      <c r="Y504" s="176">
        <v>0.5</v>
      </c>
      <c r="AA504" s="176">
        <v>0.5</v>
      </c>
      <c r="AE504" s="176">
        <v>1</v>
      </c>
      <c r="AG504" s="176">
        <v>0.5</v>
      </c>
      <c r="AO504" s="9"/>
      <c r="AP504" s="9"/>
      <c r="AQ504" s="9"/>
      <c r="AR504" s="9"/>
      <c r="AS504" s="16"/>
      <c r="AT504" s="16"/>
      <c r="AU504" s="16"/>
      <c r="AV504" s="16"/>
    </row>
    <row r="505" spans="1:48" ht="15.75">
      <c r="A505">
        <v>444</v>
      </c>
      <c r="C505" s="51">
        <v>2</v>
      </c>
      <c r="D505" s="38" t="s">
        <v>438</v>
      </c>
      <c r="E505">
        <v>1</v>
      </c>
      <c r="F505" s="20">
        <v>1</v>
      </c>
      <c r="G505" s="189" t="s">
        <v>200</v>
      </c>
      <c r="I505" s="176">
        <v>1</v>
      </c>
      <c r="M505" s="178">
        <v>0.5</v>
      </c>
      <c r="O505" s="176">
        <v>0</v>
      </c>
      <c r="S505" s="176">
        <v>0.5</v>
      </c>
      <c r="U505" s="176">
        <v>1</v>
      </c>
      <c r="Y505" s="176">
        <v>1</v>
      </c>
      <c r="AA505" s="176">
        <v>0.5</v>
      </c>
      <c r="AE505" s="176">
        <v>0.5</v>
      </c>
      <c r="AG505" s="176">
        <v>0.5</v>
      </c>
      <c r="AO505" s="9"/>
      <c r="AP505" s="9"/>
      <c r="AQ505" s="9"/>
      <c r="AR505" s="9"/>
      <c r="AS505" s="16"/>
      <c r="AT505" s="16"/>
      <c r="AU505" s="16"/>
      <c r="AV505" s="16"/>
    </row>
    <row r="506" spans="1:48" ht="15.75">
      <c r="A506">
        <v>445</v>
      </c>
      <c r="C506" s="51">
        <v>3</v>
      </c>
      <c r="D506" s="38" t="s">
        <v>193</v>
      </c>
      <c r="E506"/>
      <c r="F506" s="61">
        <v>1</v>
      </c>
      <c r="G506" s="184" t="s">
        <v>200</v>
      </c>
      <c r="I506" s="176">
        <v>1</v>
      </c>
      <c r="M506" s="178">
        <v>1</v>
      </c>
      <c r="O506" s="176">
        <v>1</v>
      </c>
      <c r="S506" s="176">
        <v>0.5</v>
      </c>
      <c r="U506" s="176">
        <v>1</v>
      </c>
      <c r="Y506" s="176">
        <v>1</v>
      </c>
      <c r="AA506" s="176">
        <v>1</v>
      </c>
      <c r="AE506" s="176">
        <v>1</v>
      </c>
      <c r="AG506" s="176">
        <v>1</v>
      </c>
      <c r="AO506" s="9"/>
      <c r="AP506" s="9"/>
      <c r="AQ506" s="9"/>
      <c r="AR506" s="9"/>
      <c r="AS506" s="16"/>
      <c r="AT506" s="16"/>
      <c r="AU506" s="16"/>
      <c r="AV506" s="16"/>
    </row>
    <row r="507" spans="1:48" ht="15.75">
      <c r="A507">
        <v>446</v>
      </c>
      <c r="C507" s="51">
        <v>6</v>
      </c>
      <c r="D507" s="38" t="s">
        <v>157</v>
      </c>
      <c r="E507"/>
      <c r="F507" s="78">
        <v>1</v>
      </c>
      <c r="G507" s="189" t="s">
        <v>200</v>
      </c>
      <c r="I507" s="176">
        <v>0.5</v>
      </c>
      <c r="M507" s="176">
        <v>1</v>
      </c>
      <c r="O507" s="176">
        <v>1</v>
      </c>
      <c r="S507" s="176">
        <v>1</v>
      </c>
      <c r="U507" s="176">
        <v>1</v>
      </c>
      <c r="Y507" s="176">
        <v>1</v>
      </c>
      <c r="AA507" s="176">
        <v>1</v>
      </c>
      <c r="AE507" s="176">
        <v>1</v>
      </c>
      <c r="AG507" s="176">
        <v>0.5</v>
      </c>
      <c r="AO507" s="9"/>
      <c r="AP507" s="9"/>
      <c r="AQ507" s="9"/>
      <c r="AR507" s="9"/>
      <c r="AS507" s="16"/>
      <c r="AT507" s="16"/>
      <c r="AU507" s="16"/>
      <c r="AV507" s="16"/>
    </row>
    <row r="508" spans="1:48" ht="15.75">
      <c r="A508">
        <v>448</v>
      </c>
      <c r="C508" s="51">
        <v>9</v>
      </c>
      <c r="D508" s="38" t="s">
        <v>439</v>
      </c>
      <c r="E508">
        <v>2</v>
      </c>
      <c r="F508" s="61">
        <v>1</v>
      </c>
      <c r="G508" s="189">
        <v>3</v>
      </c>
      <c r="M508" s="176">
        <v>0.5</v>
      </c>
      <c r="S508" s="176">
        <v>0.5</v>
      </c>
      <c r="Y508" s="176">
        <v>0.5</v>
      </c>
      <c r="AO508" s="9"/>
      <c r="AP508" s="9"/>
      <c r="AQ508" s="9"/>
      <c r="AR508" s="9"/>
      <c r="AS508" s="16"/>
      <c r="AT508" s="16"/>
      <c r="AU508" s="16"/>
      <c r="AV508" s="16"/>
    </row>
    <row r="509" spans="1:48" ht="15.75">
      <c r="A509">
        <v>449</v>
      </c>
      <c r="C509" s="51">
        <v>11</v>
      </c>
      <c r="D509" s="38" t="s">
        <v>153</v>
      </c>
      <c r="E509">
        <v>2</v>
      </c>
      <c r="F509" s="20">
        <v>1</v>
      </c>
      <c r="G509" s="184" t="s">
        <v>200</v>
      </c>
      <c r="I509" s="176">
        <v>1</v>
      </c>
      <c r="M509" s="178">
        <v>1</v>
      </c>
      <c r="O509" s="176">
        <v>0</v>
      </c>
      <c r="S509" s="176">
        <v>1</v>
      </c>
      <c r="U509" s="176">
        <v>0.5</v>
      </c>
      <c r="Y509" s="176">
        <v>1</v>
      </c>
      <c r="AA509" s="176">
        <v>0</v>
      </c>
      <c r="AE509" s="178">
        <v>1</v>
      </c>
      <c r="AO509" s="9"/>
      <c r="AP509" s="9"/>
      <c r="AQ509" s="9"/>
      <c r="AR509" s="9"/>
      <c r="AS509" s="16"/>
      <c r="AT509" s="16"/>
      <c r="AU509" s="16"/>
      <c r="AV509" s="16"/>
    </row>
    <row r="510" spans="1:48" ht="15.75">
      <c r="A510">
        <v>450</v>
      </c>
      <c r="C510" s="51">
        <v>12</v>
      </c>
      <c r="D510" s="38" t="s">
        <v>154</v>
      </c>
      <c r="E510">
        <v>2</v>
      </c>
      <c r="F510" s="20">
        <v>1</v>
      </c>
      <c r="G510" s="189" t="s">
        <v>200</v>
      </c>
      <c r="I510" s="176">
        <v>1</v>
      </c>
      <c r="M510" s="178">
        <v>1</v>
      </c>
      <c r="O510" s="176">
        <v>0.5</v>
      </c>
      <c r="S510" s="176">
        <v>1</v>
      </c>
      <c r="U510" s="176">
        <v>0</v>
      </c>
      <c r="Y510" s="176">
        <v>1</v>
      </c>
      <c r="AA510" s="176">
        <v>0.5</v>
      </c>
      <c r="AE510" s="178">
        <v>1</v>
      </c>
      <c r="AG510" s="176">
        <v>0.5</v>
      </c>
      <c r="AO510" s="9"/>
      <c r="AP510" s="9"/>
      <c r="AQ510" s="9"/>
      <c r="AR510" s="9"/>
      <c r="AS510" s="16"/>
      <c r="AT510" s="16"/>
      <c r="AU510" s="16"/>
      <c r="AV510" s="16"/>
    </row>
    <row r="511" spans="1:48" ht="15.75">
      <c r="A511">
        <v>451</v>
      </c>
      <c r="C511" s="51">
        <v>13</v>
      </c>
      <c r="D511" s="38" t="s">
        <v>471</v>
      </c>
      <c r="E511"/>
      <c r="F511" s="61">
        <v>1</v>
      </c>
      <c r="G511" s="189" t="s">
        <v>200</v>
      </c>
      <c r="I511" s="176">
        <v>1</v>
      </c>
      <c r="M511" s="178">
        <v>1</v>
      </c>
      <c r="O511" s="176">
        <v>1</v>
      </c>
      <c r="S511" s="176">
        <v>1</v>
      </c>
      <c r="U511" s="176">
        <v>0</v>
      </c>
      <c r="Y511" s="176">
        <v>1</v>
      </c>
      <c r="AA511" s="176">
        <v>0.5</v>
      </c>
      <c r="AE511" s="178">
        <v>1</v>
      </c>
      <c r="AG511" s="176">
        <v>1</v>
      </c>
      <c r="AO511" s="9"/>
      <c r="AP511" s="9"/>
      <c r="AQ511" s="9"/>
      <c r="AR511" s="9"/>
      <c r="AS511" s="16"/>
      <c r="AT511" s="16"/>
      <c r="AU511" s="16"/>
      <c r="AV511" s="16"/>
    </row>
    <row r="512" spans="1:48" ht="15.75" customHeight="1">
      <c r="A512">
        <v>452</v>
      </c>
      <c r="C512" s="51">
        <v>14</v>
      </c>
      <c r="D512" s="38" t="s">
        <v>572</v>
      </c>
      <c r="E512">
        <v>1</v>
      </c>
      <c r="F512" s="61">
        <v>1</v>
      </c>
      <c r="G512" s="189" t="s">
        <v>200</v>
      </c>
      <c r="M512" s="178">
        <v>0.5</v>
      </c>
      <c r="S512" s="176">
        <v>0.5</v>
      </c>
      <c r="Y512" s="176">
        <v>0.5</v>
      </c>
      <c r="AE512" s="176">
        <v>0.5</v>
      </c>
      <c r="AO512" s="9"/>
      <c r="AP512" s="9"/>
      <c r="AQ512" s="9"/>
      <c r="AR512" s="9"/>
      <c r="AS512" s="16"/>
      <c r="AT512" s="16"/>
      <c r="AU512" s="16"/>
      <c r="AV512" s="16"/>
    </row>
    <row r="513" spans="1:48" ht="15.75" customHeight="1">
      <c r="A513">
        <v>453</v>
      </c>
      <c r="C513" s="51">
        <v>16</v>
      </c>
      <c r="D513" s="38" t="s">
        <v>472</v>
      </c>
      <c r="E513"/>
      <c r="F513" s="78">
        <v>1</v>
      </c>
      <c r="G513" s="184" t="s">
        <v>200</v>
      </c>
      <c r="M513" s="176">
        <v>0.5</v>
      </c>
      <c r="S513" s="176">
        <v>0.5</v>
      </c>
      <c r="Y513" s="178">
        <v>0.5</v>
      </c>
      <c r="AE513" s="176">
        <v>0.5</v>
      </c>
      <c r="AO513" s="9"/>
      <c r="AP513" s="9"/>
      <c r="AQ513" s="9"/>
      <c r="AR513" s="9"/>
      <c r="AS513" s="16"/>
      <c r="AT513" s="16"/>
      <c r="AU513" s="16"/>
      <c r="AV513" s="16"/>
    </row>
    <row r="514" spans="1:48" ht="15.75" customHeight="1">
      <c r="A514">
        <v>454</v>
      </c>
      <c r="C514" s="51">
        <v>17</v>
      </c>
      <c r="D514" s="38" t="s">
        <v>440</v>
      </c>
      <c r="E514"/>
      <c r="F514" s="78">
        <v>1</v>
      </c>
      <c r="G514" s="189" t="s">
        <v>40</v>
      </c>
      <c r="M514" s="178">
        <v>0.5</v>
      </c>
      <c r="S514" s="178">
        <v>0.5</v>
      </c>
      <c r="Y514" s="176">
        <v>0.5</v>
      </c>
      <c r="AE514" s="176">
        <v>1</v>
      </c>
      <c r="AO514" s="9"/>
      <c r="AP514" s="9"/>
      <c r="AQ514" s="9"/>
      <c r="AR514" s="9"/>
      <c r="AS514" s="16"/>
      <c r="AT514" s="16"/>
      <c r="AU514" s="16"/>
      <c r="AV514" s="16"/>
    </row>
    <row r="515" spans="1:48" ht="15.75" customHeight="1">
      <c r="A515">
        <v>455</v>
      </c>
      <c r="C515" s="51">
        <v>18</v>
      </c>
      <c r="D515" s="38" t="s">
        <v>441</v>
      </c>
      <c r="E515">
        <v>2</v>
      </c>
      <c r="F515" s="78">
        <v>1</v>
      </c>
      <c r="G515" s="189" t="s">
        <v>200</v>
      </c>
      <c r="I515" s="176">
        <v>1</v>
      </c>
      <c r="M515" s="176">
        <v>0.5</v>
      </c>
      <c r="O515" s="176">
        <v>0</v>
      </c>
      <c r="S515" s="176">
        <v>1</v>
      </c>
      <c r="U515" s="176">
        <v>0</v>
      </c>
      <c r="Y515" s="176">
        <v>0.5</v>
      </c>
      <c r="AA515" s="176">
        <v>0</v>
      </c>
      <c r="AE515" s="176">
        <v>0.5</v>
      </c>
      <c r="AG515" s="176">
        <v>0.5</v>
      </c>
      <c r="AO515" s="9"/>
      <c r="AP515" s="9"/>
      <c r="AQ515" s="9"/>
      <c r="AR515" s="9"/>
      <c r="AS515" s="16"/>
      <c r="AT515" s="16"/>
      <c r="AU515" s="16"/>
      <c r="AV515" s="16"/>
    </row>
    <row r="516" spans="1:48" ht="15.75" customHeight="1">
      <c r="A516">
        <v>456</v>
      </c>
      <c r="C516" s="51">
        <v>19</v>
      </c>
      <c r="D516" s="38" t="s">
        <v>442</v>
      </c>
      <c r="E516"/>
      <c r="F516" s="61">
        <v>1</v>
      </c>
      <c r="G516" s="189" t="s">
        <v>200</v>
      </c>
      <c r="M516" s="178">
        <v>1</v>
      </c>
      <c r="Y516" s="176">
        <v>1</v>
      </c>
      <c r="AE516" s="178">
        <v>0.5</v>
      </c>
      <c r="AO516" s="9"/>
      <c r="AP516" s="9"/>
      <c r="AQ516" s="9"/>
      <c r="AR516" s="9"/>
      <c r="AS516" s="16"/>
      <c r="AT516" s="16"/>
      <c r="AU516" s="16"/>
      <c r="AV516" s="16"/>
    </row>
    <row r="517" spans="1:48" ht="15.75" customHeight="1">
      <c r="A517">
        <v>457</v>
      </c>
      <c r="C517" s="51">
        <v>20</v>
      </c>
      <c r="D517" s="38" t="s">
        <v>568</v>
      </c>
      <c r="E517">
        <v>2</v>
      </c>
      <c r="F517" s="78">
        <v>1</v>
      </c>
      <c r="G517" s="189" t="s">
        <v>200</v>
      </c>
      <c r="I517" s="176">
        <v>1</v>
      </c>
      <c r="M517" s="176">
        <v>0.5</v>
      </c>
      <c r="O517" s="176">
        <v>0</v>
      </c>
      <c r="S517" s="176">
        <v>0.5</v>
      </c>
      <c r="U517" s="176">
        <v>0</v>
      </c>
      <c r="Y517" s="178">
        <v>1</v>
      </c>
      <c r="AA517" s="176">
        <v>1</v>
      </c>
      <c r="AE517" s="178">
        <v>1</v>
      </c>
      <c r="AG517" s="176">
        <v>0.5</v>
      </c>
      <c r="AO517" s="9"/>
      <c r="AP517" s="9"/>
      <c r="AQ517" s="9"/>
      <c r="AR517" s="9"/>
      <c r="AS517" s="16"/>
      <c r="AT517" s="16"/>
      <c r="AU517" s="16"/>
      <c r="AV517" s="16"/>
    </row>
    <row r="518" spans="1:48" ht="15.75" customHeight="1">
      <c r="A518">
        <v>460</v>
      </c>
      <c r="C518" s="51">
        <v>23</v>
      </c>
      <c r="D518" s="38" t="s">
        <v>158</v>
      </c>
      <c r="E518"/>
      <c r="F518" s="78">
        <v>1</v>
      </c>
      <c r="G518" s="189">
        <v>3</v>
      </c>
      <c r="M518" s="176">
        <v>1</v>
      </c>
      <c r="S518" s="178">
        <v>1</v>
      </c>
      <c r="Y518" s="176">
        <v>1</v>
      </c>
      <c r="AE518" s="178">
        <v>1</v>
      </c>
      <c r="AO518" s="9"/>
      <c r="AP518" s="9"/>
      <c r="AQ518" s="9"/>
      <c r="AR518" s="9"/>
      <c r="AS518" s="16"/>
      <c r="AT518" s="16"/>
      <c r="AU518" s="16"/>
      <c r="AV518" s="16"/>
    </row>
    <row r="519" spans="1:48" ht="15.75" customHeight="1">
      <c r="A519">
        <v>461</v>
      </c>
      <c r="C519" s="51">
        <v>24</v>
      </c>
      <c r="D519" s="38" t="s">
        <v>443</v>
      </c>
      <c r="E519"/>
      <c r="F519" s="78">
        <v>1</v>
      </c>
      <c r="G519" s="189">
        <v>3</v>
      </c>
      <c r="M519" s="176">
        <v>0.5</v>
      </c>
      <c r="S519" s="176">
        <v>0.5</v>
      </c>
      <c r="Y519" s="176">
        <v>0.5</v>
      </c>
      <c r="AO519" s="9"/>
      <c r="AP519" s="9"/>
      <c r="AQ519" s="9"/>
      <c r="AR519" s="9"/>
      <c r="AS519" s="16"/>
      <c r="AT519" s="16"/>
      <c r="AU519" s="16"/>
      <c r="AV519" s="16"/>
    </row>
    <row r="520" spans="1:48" ht="15.75" customHeight="1">
      <c r="A520">
        <v>462</v>
      </c>
      <c r="C520" s="51">
        <v>25</v>
      </c>
      <c r="D520" s="38" t="s">
        <v>444</v>
      </c>
      <c r="E520"/>
      <c r="F520" s="78">
        <v>1</v>
      </c>
      <c r="G520" s="189">
        <v>3</v>
      </c>
      <c r="M520" s="178">
        <v>1</v>
      </c>
      <c r="S520" s="176">
        <v>1</v>
      </c>
      <c r="Y520" s="176">
        <v>0.5</v>
      </c>
      <c r="AG520" s="176">
        <v>0.5</v>
      </c>
      <c r="AO520" s="9"/>
      <c r="AP520" s="9"/>
      <c r="AQ520" s="9"/>
      <c r="AR520" s="9"/>
      <c r="AS520" s="16"/>
      <c r="AT520" s="16"/>
      <c r="AU520" s="16"/>
      <c r="AV520" s="16"/>
    </row>
    <row r="521" spans="1:48" ht="15.75" customHeight="1">
      <c r="A521">
        <v>463</v>
      </c>
      <c r="C521" s="51">
        <v>26</v>
      </c>
      <c r="D521" s="38" t="s">
        <v>445</v>
      </c>
      <c r="E521"/>
      <c r="F521" s="78">
        <v>1</v>
      </c>
      <c r="G521" s="184"/>
      <c r="AO521" s="9"/>
      <c r="AP521" s="9"/>
      <c r="AQ521" s="9"/>
      <c r="AR521" s="9"/>
      <c r="AS521" s="16"/>
      <c r="AT521" s="16"/>
      <c r="AU521" s="16"/>
      <c r="AV521" s="16"/>
    </row>
    <row r="522" spans="1:48" ht="15.75" customHeight="1">
      <c r="A522">
        <v>464</v>
      </c>
      <c r="C522" s="51">
        <v>27</v>
      </c>
      <c r="D522" s="38" t="s">
        <v>446</v>
      </c>
      <c r="E522"/>
      <c r="F522" s="78">
        <v>1</v>
      </c>
      <c r="G522" s="189" t="s">
        <v>200</v>
      </c>
      <c r="M522" s="178">
        <v>1</v>
      </c>
      <c r="S522" s="178">
        <v>1</v>
      </c>
      <c r="Y522" s="178">
        <v>1</v>
      </c>
      <c r="AE522" s="178">
        <v>1</v>
      </c>
      <c r="AO522" s="9"/>
      <c r="AP522" s="9"/>
      <c r="AQ522" s="9"/>
      <c r="AR522" s="9"/>
      <c r="AS522" s="16"/>
      <c r="AT522" s="16"/>
      <c r="AU522" s="16"/>
      <c r="AV522" s="16"/>
    </row>
    <row r="523" spans="1:48" ht="15.75" customHeight="1">
      <c r="A523">
        <v>465</v>
      </c>
      <c r="C523" s="51">
        <v>28</v>
      </c>
      <c r="D523" s="38" t="s">
        <v>177</v>
      </c>
      <c r="E523"/>
      <c r="F523" s="78">
        <v>1</v>
      </c>
      <c r="G523" s="184" t="s">
        <v>579</v>
      </c>
      <c r="M523" s="176">
        <v>0.5</v>
      </c>
      <c r="S523" s="176">
        <v>0.5</v>
      </c>
      <c r="Y523" s="178">
        <v>0.5</v>
      </c>
      <c r="AE523" s="176">
        <v>0.5</v>
      </c>
      <c r="AO523" s="9"/>
      <c r="AP523" s="9"/>
      <c r="AQ523" s="9"/>
      <c r="AR523" s="9"/>
      <c r="AS523" s="16"/>
      <c r="AT523" s="16"/>
      <c r="AU523" s="16"/>
      <c r="AV523" s="16"/>
    </row>
    <row r="524" spans="1:48" ht="15.75" customHeight="1">
      <c r="A524">
        <v>466</v>
      </c>
      <c r="C524" s="51">
        <v>29</v>
      </c>
      <c r="D524" s="38" t="s">
        <v>447</v>
      </c>
      <c r="E524"/>
      <c r="F524" s="78">
        <v>1</v>
      </c>
      <c r="G524" s="189" t="s">
        <v>200</v>
      </c>
      <c r="I524" s="176">
        <v>0.5</v>
      </c>
      <c r="M524" s="176">
        <v>0.5</v>
      </c>
      <c r="O524" s="176">
        <v>0.5</v>
      </c>
      <c r="S524" s="176">
        <v>1</v>
      </c>
      <c r="U524" s="176">
        <v>0.5</v>
      </c>
      <c r="Y524" s="176">
        <v>1</v>
      </c>
      <c r="AA524" s="176">
        <v>0.5</v>
      </c>
      <c r="AE524" s="176">
        <v>0.5</v>
      </c>
      <c r="AG524" s="176">
        <v>0.5</v>
      </c>
      <c r="AO524" s="9"/>
      <c r="AP524" s="9"/>
      <c r="AQ524" s="9"/>
      <c r="AR524" s="9"/>
      <c r="AS524" s="16"/>
      <c r="AT524" s="16"/>
      <c r="AU524" s="16"/>
      <c r="AV524" s="16"/>
    </row>
    <row r="525" spans="1:48" ht="15.75" customHeight="1">
      <c r="A525">
        <v>467</v>
      </c>
      <c r="C525" s="51">
        <v>30</v>
      </c>
      <c r="D525" s="54" t="s">
        <v>448</v>
      </c>
      <c r="E525"/>
      <c r="F525" s="78">
        <v>1</v>
      </c>
      <c r="G525" s="189" t="s">
        <v>200</v>
      </c>
      <c r="M525" s="176">
        <v>0.5</v>
      </c>
      <c r="S525" s="176">
        <v>1</v>
      </c>
      <c r="Y525" s="176">
        <v>0.5</v>
      </c>
      <c r="AE525" s="176">
        <v>1</v>
      </c>
      <c r="AO525" s="9"/>
      <c r="AP525" s="9"/>
      <c r="AQ525" s="9"/>
      <c r="AR525" s="9"/>
      <c r="AS525" s="16"/>
      <c r="AT525" s="16"/>
      <c r="AU525" s="16"/>
      <c r="AV525" s="16"/>
    </row>
    <row r="526" spans="1:48" ht="15.75" customHeight="1">
      <c r="A526">
        <v>468</v>
      </c>
      <c r="C526" s="51">
        <v>31</v>
      </c>
      <c r="D526" s="54" t="s">
        <v>449</v>
      </c>
      <c r="E526"/>
      <c r="F526" s="78">
        <v>1</v>
      </c>
      <c r="G526" s="189" t="s">
        <v>40</v>
      </c>
      <c r="M526" s="176">
        <v>1</v>
      </c>
      <c r="S526" s="178">
        <v>0.5</v>
      </c>
      <c r="Y526" s="176">
        <v>0.5</v>
      </c>
      <c r="AO526" s="9"/>
      <c r="AP526" s="9"/>
      <c r="AQ526" s="9"/>
      <c r="AR526" s="9"/>
      <c r="AS526" s="16"/>
      <c r="AT526" s="16"/>
      <c r="AU526" s="16"/>
      <c r="AV526" s="16"/>
    </row>
    <row r="527" spans="1:48" ht="15.75" customHeight="1">
      <c r="A527">
        <v>469</v>
      </c>
      <c r="C527" s="51"/>
      <c r="D527" s="54" t="s">
        <v>473</v>
      </c>
      <c r="E527"/>
      <c r="F527" s="78">
        <v>1</v>
      </c>
      <c r="G527" s="189" t="s">
        <v>200</v>
      </c>
      <c r="M527" s="176">
        <v>0.5</v>
      </c>
      <c r="S527" s="178">
        <v>1</v>
      </c>
      <c r="Y527" s="176">
        <v>1</v>
      </c>
      <c r="AE527" s="176">
        <v>0.5</v>
      </c>
      <c r="AO527" s="9"/>
      <c r="AP527" s="9"/>
      <c r="AQ527" s="9"/>
      <c r="AR527" s="9"/>
      <c r="AS527" s="16"/>
      <c r="AT527" s="16"/>
      <c r="AU527" s="16"/>
      <c r="AV527" s="16"/>
    </row>
    <row r="528" spans="1:48" ht="15.75" customHeight="1">
      <c r="A528">
        <v>470</v>
      </c>
      <c r="C528" s="51"/>
      <c r="D528" s="54" t="s">
        <v>474</v>
      </c>
      <c r="E528"/>
      <c r="F528" s="78">
        <v>1</v>
      </c>
      <c r="G528" s="189" t="s">
        <v>200</v>
      </c>
      <c r="M528" s="178">
        <v>1</v>
      </c>
      <c r="S528" s="178">
        <v>1</v>
      </c>
      <c r="Y528" s="176">
        <v>1</v>
      </c>
      <c r="AE528" s="176">
        <v>1</v>
      </c>
      <c r="AO528" s="9"/>
      <c r="AP528" s="9"/>
      <c r="AQ528" s="9"/>
      <c r="AR528" s="9"/>
      <c r="AS528" s="16"/>
      <c r="AT528" s="16"/>
      <c r="AU528" s="16"/>
      <c r="AV528" s="16"/>
    </row>
    <row r="529" spans="1:48" ht="15.75" customHeight="1">
      <c r="A529">
        <v>471</v>
      </c>
      <c r="C529" s="51"/>
      <c r="D529" s="54" t="s">
        <v>475</v>
      </c>
      <c r="E529"/>
      <c r="F529" s="78">
        <v>1</v>
      </c>
      <c r="G529" s="189" t="s">
        <v>200</v>
      </c>
      <c r="M529" s="176">
        <v>0.5</v>
      </c>
      <c r="S529" s="176">
        <v>0.5</v>
      </c>
      <c r="Y529" s="176">
        <v>0.5</v>
      </c>
      <c r="AE529" s="176">
        <v>0.5</v>
      </c>
      <c r="AO529" s="9"/>
      <c r="AP529" s="9"/>
      <c r="AQ529" s="9"/>
      <c r="AR529" s="9"/>
      <c r="AS529" s="16"/>
      <c r="AT529" s="16"/>
      <c r="AU529" s="16"/>
      <c r="AV529" s="16"/>
    </row>
    <row r="530" spans="1:48" ht="15.75" customHeight="1">
      <c r="A530">
        <v>472</v>
      </c>
      <c r="C530" s="51"/>
      <c r="D530" s="54" t="s">
        <v>476</v>
      </c>
      <c r="E530"/>
      <c r="F530" s="78">
        <v>1</v>
      </c>
      <c r="G530" s="189" t="s">
        <v>200</v>
      </c>
      <c r="M530" s="176">
        <v>0.5</v>
      </c>
      <c r="S530" s="176">
        <v>0.5</v>
      </c>
      <c r="Y530" s="176">
        <v>0.5</v>
      </c>
      <c r="AE530" s="176">
        <v>0.5</v>
      </c>
      <c r="AO530" s="9"/>
      <c r="AP530" s="9"/>
      <c r="AQ530" s="9"/>
      <c r="AR530" s="9"/>
      <c r="AS530" s="16"/>
      <c r="AT530" s="16"/>
      <c r="AU530" s="16"/>
      <c r="AV530" s="16"/>
    </row>
    <row r="531" spans="1:48" ht="15.75" customHeight="1">
      <c r="A531">
        <v>473</v>
      </c>
      <c r="C531" s="51"/>
      <c r="D531" s="54" t="s">
        <v>477</v>
      </c>
      <c r="E531"/>
      <c r="F531" s="78">
        <v>1</v>
      </c>
      <c r="G531" s="189" t="s">
        <v>200</v>
      </c>
      <c r="M531" s="176">
        <v>1</v>
      </c>
      <c r="S531" s="178">
        <v>1</v>
      </c>
      <c r="AE531" s="176">
        <v>1</v>
      </c>
      <c r="AO531" s="9"/>
      <c r="AP531" s="9"/>
      <c r="AQ531" s="9"/>
      <c r="AR531" s="9"/>
      <c r="AS531" s="16"/>
      <c r="AT531" s="16"/>
      <c r="AU531" s="16"/>
      <c r="AV531" s="16"/>
    </row>
    <row r="532" spans="1:48" ht="15.75" customHeight="1">
      <c r="A532">
        <v>474</v>
      </c>
      <c r="C532" s="51"/>
      <c r="D532" s="54" t="s">
        <v>478</v>
      </c>
      <c r="E532"/>
      <c r="F532" s="78">
        <v>1</v>
      </c>
      <c r="G532" s="189" t="s">
        <v>200</v>
      </c>
      <c r="I532" s="176">
        <v>1</v>
      </c>
      <c r="M532" s="176">
        <v>0.5</v>
      </c>
      <c r="O532" s="176">
        <v>0</v>
      </c>
      <c r="S532" s="176">
        <v>0.5</v>
      </c>
      <c r="U532" s="176">
        <v>0</v>
      </c>
      <c r="Y532" s="176">
        <v>0.5</v>
      </c>
      <c r="AA532" s="176">
        <v>0</v>
      </c>
      <c r="AE532" s="176">
        <v>0.5</v>
      </c>
      <c r="AG532" s="176">
        <v>0.5</v>
      </c>
      <c r="AO532" s="9"/>
      <c r="AP532" s="9"/>
      <c r="AQ532" s="9"/>
      <c r="AR532" s="9"/>
      <c r="AS532" s="16"/>
      <c r="AT532" s="16"/>
      <c r="AU532" s="16"/>
      <c r="AV532" s="16"/>
    </row>
    <row r="533" spans="1:48" ht="15.75" customHeight="1">
      <c r="A533">
        <v>475</v>
      </c>
      <c r="C533" s="51"/>
      <c r="D533" s="54" t="s">
        <v>254</v>
      </c>
      <c r="E533"/>
      <c r="F533" s="78">
        <v>1</v>
      </c>
      <c r="G533" s="189" t="s">
        <v>200</v>
      </c>
      <c r="I533" s="176">
        <v>1</v>
      </c>
      <c r="M533" s="176">
        <v>0.5</v>
      </c>
      <c r="O533" s="176">
        <v>0.5</v>
      </c>
      <c r="S533" s="176">
        <v>1</v>
      </c>
      <c r="U533" s="176">
        <v>1</v>
      </c>
      <c r="Y533" s="176">
        <v>0.5</v>
      </c>
      <c r="AA533" s="176">
        <v>0.5</v>
      </c>
      <c r="AE533" s="176">
        <v>1</v>
      </c>
      <c r="AG533" s="176">
        <v>1</v>
      </c>
      <c r="AO533" s="9"/>
      <c r="AP533" s="9"/>
      <c r="AQ533" s="9"/>
      <c r="AR533" s="9"/>
      <c r="AS533" s="16"/>
      <c r="AT533" s="16"/>
      <c r="AU533" s="16"/>
      <c r="AV533" s="16"/>
    </row>
    <row r="534" spans="1:48" ht="15.75" customHeight="1">
      <c r="A534">
        <v>476</v>
      </c>
      <c r="C534" s="51"/>
      <c r="D534" s="54" t="s">
        <v>479</v>
      </c>
      <c r="E534"/>
      <c r="F534" s="78">
        <v>1</v>
      </c>
      <c r="G534" s="189" t="s">
        <v>200</v>
      </c>
      <c r="M534" s="176">
        <v>0.5</v>
      </c>
      <c r="S534" s="176">
        <v>0.5</v>
      </c>
      <c r="Y534" s="176">
        <v>1</v>
      </c>
      <c r="AE534" s="178">
        <v>1</v>
      </c>
      <c r="AO534" s="9"/>
      <c r="AP534" s="9"/>
      <c r="AQ534" s="9"/>
      <c r="AR534" s="9"/>
      <c r="AS534" s="16"/>
      <c r="AT534" s="16"/>
      <c r="AU534" s="16"/>
      <c r="AV534" s="16"/>
    </row>
    <row r="535" spans="1:48" ht="15.75" customHeight="1">
      <c r="A535">
        <v>477</v>
      </c>
      <c r="C535" s="51"/>
      <c r="D535" s="54" t="s">
        <v>480</v>
      </c>
      <c r="E535"/>
      <c r="F535" s="78">
        <v>1</v>
      </c>
      <c r="G535" s="189" t="s">
        <v>200</v>
      </c>
      <c r="M535" s="178">
        <v>0.5</v>
      </c>
      <c r="S535" s="176">
        <v>0.5</v>
      </c>
      <c r="Y535" s="176">
        <v>1</v>
      </c>
      <c r="AE535" s="176">
        <v>0.5</v>
      </c>
      <c r="AO535" s="9"/>
      <c r="AP535" s="9"/>
      <c r="AQ535" s="9"/>
      <c r="AR535" s="9"/>
      <c r="AS535" s="16"/>
      <c r="AT535" s="16"/>
      <c r="AU535" s="16"/>
      <c r="AV535" s="16"/>
    </row>
    <row r="536" spans="1:48" ht="15.75" customHeight="1">
      <c r="A536">
        <v>478</v>
      </c>
      <c r="C536" s="51"/>
      <c r="D536" s="54" t="s">
        <v>483</v>
      </c>
      <c r="E536"/>
      <c r="F536" s="78">
        <v>1</v>
      </c>
      <c r="G536" s="189" t="s">
        <v>200</v>
      </c>
      <c r="M536" s="176">
        <v>0.5</v>
      </c>
      <c r="S536" s="176">
        <v>0.5</v>
      </c>
      <c r="Y536" s="176">
        <v>0.5</v>
      </c>
      <c r="AE536" s="176">
        <v>0.5</v>
      </c>
      <c r="AO536" s="9"/>
      <c r="AP536" s="9"/>
      <c r="AQ536" s="9"/>
      <c r="AR536" s="9"/>
      <c r="AS536" s="16"/>
      <c r="AT536" s="16"/>
      <c r="AU536" s="16"/>
      <c r="AV536" s="16"/>
    </row>
    <row r="537" spans="1:48" ht="15.75" customHeight="1">
      <c r="A537">
        <v>479</v>
      </c>
      <c r="C537" s="51"/>
      <c r="D537" s="54" t="s">
        <v>484</v>
      </c>
      <c r="E537"/>
      <c r="F537" s="78">
        <v>1</v>
      </c>
      <c r="G537" s="189" t="s">
        <v>200</v>
      </c>
      <c r="M537" s="176">
        <v>0.5</v>
      </c>
      <c r="S537" s="176">
        <v>0.5</v>
      </c>
      <c r="Y537" s="176">
        <v>0.5</v>
      </c>
      <c r="AE537" s="176">
        <v>0.5</v>
      </c>
      <c r="AO537" s="9"/>
      <c r="AP537" s="9"/>
      <c r="AQ537" s="9"/>
      <c r="AR537" s="9"/>
      <c r="AS537" s="16"/>
      <c r="AT537" s="16"/>
      <c r="AU537" s="16"/>
      <c r="AV537" s="16"/>
    </row>
    <row r="538" spans="1:48" ht="15.75" customHeight="1">
      <c r="A538">
        <v>480</v>
      </c>
      <c r="C538" s="51"/>
      <c r="D538" s="54" t="s">
        <v>485</v>
      </c>
      <c r="E538"/>
      <c r="F538" s="78">
        <v>1</v>
      </c>
      <c r="G538" s="189" t="s">
        <v>200</v>
      </c>
      <c r="M538" s="176">
        <v>1</v>
      </c>
      <c r="S538" s="176">
        <v>1</v>
      </c>
      <c r="Y538" s="176">
        <v>0.5</v>
      </c>
      <c r="AE538" s="176">
        <v>1</v>
      </c>
      <c r="AO538" s="9"/>
      <c r="AP538" s="9"/>
      <c r="AQ538" s="9"/>
      <c r="AR538" s="9"/>
      <c r="AS538" s="16"/>
      <c r="AT538" s="16"/>
      <c r="AU538" s="16"/>
      <c r="AV538" s="16"/>
    </row>
    <row r="539" spans="1:48" ht="15.75" customHeight="1">
      <c r="A539">
        <v>481</v>
      </c>
      <c r="C539" s="51"/>
      <c r="D539" s="54" t="s">
        <v>569</v>
      </c>
      <c r="E539"/>
      <c r="F539" s="78">
        <v>1</v>
      </c>
      <c r="G539" s="189" t="s">
        <v>200</v>
      </c>
      <c r="M539" s="176">
        <v>0.5</v>
      </c>
      <c r="S539" s="176">
        <v>0.5</v>
      </c>
      <c r="Y539" s="176">
        <v>1</v>
      </c>
      <c r="AE539" s="176">
        <v>0.5</v>
      </c>
      <c r="AO539" s="9"/>
      <c r="AP539" s="9"/>
      <c r="AQ539" s="9"/>
      <c r="AR539" s="9"/>
      <c r="AS539" s="16"/>
      <c r="AT539" s="16"/>
      <c r="AU539" s="16"/>
      <c r="AV539" s="16"/>
    </row>
    <row r="540" spans="3:48" ht="15.75" customHeight="1">
      <c r="C540" s="51"/>
      <c r="D540" s="54" t="s">
        <v>573</v>
      </c>
      <c r="E540"/>
      <c r="F540" s="78">
        <v>1</v>
      </c>
      <c r="G540" s="189" t="s">
        <v>200</v>
      </c>
      <c r="M540" s="176">
        <v>1</v>
      </c>
      <c r="S540" s="176">
        <v>1</v>
      </c>
      <c r="Y540" s="176">
        <v>0.5</v>
      </c>
      <c r="AE540" s="176">
        <v>1</v>
      </c>
      <c r="AO540" s="9"/>
      <c r="AP540" s="9"/>
      <c r="AQ540" s="9"/>
      <c r="AR540" s="9"/>
      <c r="AS540" s="16"/>
      <c r="AT540" s="16"/>
      <c r="AU540" s="16"/>
      <c r="AV540" s="16"/>
    </row>
    <row r="541" spans="3:48" ht="15.75" customHeight="1">
      <c r="C541" s="51"/>
      <c r="D541" s="54" t="s">
        <v>574</v>
      </c>
      <c r="E541"/>
      <c r="F541" s="78">
        <v>1</v>
      </c>
      <c r="G541" s="189" t="s">
        <v>200</v>
      </c>
      <c r="M541" s="178">
        <v>0.5</v>
      </c>
      <c r="S541" s="176">
        <v>0.5</v>
      </c>
      <c r="Y541" s="176">
        <v>0.5</v>
      </c>
      <c r="AE541" s="176">
        <v>0.5</v>
      </c>
      <c r="AO541" s="9"/>
      <c r="AP541" s="9"/>
      <c r="AQ541" s="9"/>
      <c r="AR541" s="9"/>
      <c r="AS541" s="16"/>
      <c r="AT541" s="16"/>
      <c r="AU541" s="16"/>
      <c r="AV541" s="16"/>
    </row>
    <row r="542" spans="3:48" ht="15.75" customHeight="1">
      <c r="C542" s="51"/>
      <c r="D542" s="54" t="s">
        <v>629</v>
      </c>
      <c r="E542"/>
      <c r="F542" s="78">
        <v>1</v>
      </c>
      <c r="G542" s="189" t="s">
        <v>200</v>
      </c>
      <c r="Y542" s="176">
        <v>1</v>
      </c>
      <c r="AE542" s="176">
        <v>0.5</v>
      </c>
      <c r="AO542" s="9"/>
      <c r="AP542" s="9"/>
      <c r="AQ542" s="9"/>
      <c r="AR542" s="9"/>
      <c r="AS542" s="16"/>
      <c r="AT542" s="16"/>
      <c r="AU542" s="16"/>
      <c r="AV542" s="16"/>
    </row>
    <row r="543" spans="3:48" ht="15.75" customHeight="1">
      <c r="C543" s="51"/>
      <c r="D543" s="54" t="s">
        <v>630</v>
      </c>
      <c r="E543"/>
      <c r="F543" s="78">
        <v>1</v>
      </c>
      <c r="G543" s="189" t="s">
        <v>200</v>
      </c>
      <c r="Y543" s="176">
        <v>0.5</v>
      </c>
      <c r="AE543" s="176">
        <v>0.5</v>
      </c>
      <c r="AO543" s="9"/>
      <c r="AP543" s="9"/>
      <c r="AQ543" s="9"/>
      <c r="AR543" s="9"/>
      <c r="AS543" s="16"/>
      <c r="AT543" s="16"/>
      <c r="AU543" s="16"/>
      <c r="AV543" s="16"/>
    </row>
    <row r="544" spans="1:48" ht="15.75" customHeight="1">
      <c r="A544">
        <v>482</v>
      </c>
      <c r="C544" s="51">
        <v>32</v>
      </c>
      <c r="D544" s="38" t="s">
        <v>155</v>
      </c>
      <c r="E544"/>
      <c r="F544" s="78">
        <v>1</v>
      </c>
      <c r="G544" s="190">
        <v>3</v>
      </c>
      <c r="M544" s="176">
        <v>1</v>
      </c>
      <c r="S544" s="176">
        <v>1</v>
      </c>
      <c r="AO544" s="9"/>
      <c r="AP544" s="9"/>
      <c r="AQ544" s="9"/>
      <c r="AR544" s="9"/>
      <c r="AS544" s="16"/>
      <c r="AT544" s="16"/>
      <c r="AU544" s="16"/>
      <c r="AV544" s="16"/>
    </row>
    <row r="545" spans="1:48" ht="15.75" customHeight="1">
      <c r="A545">
        <v>483</v>
      </c>
      <c r="C545" s="51">
        <v>33</v>
      </c>
      <c r="D545" s="38" t="s">
        <v>156</v>
      </c>
      <c r="E545"/>
      <c r="F545" s="60">
        <v>1</v>
      </c>
      <c r="G545" s="192">
        <v>3</v>
      </c>
      <c r="M545" s="176">
        <v>1</v>
      </c>
      <c r="S545" s="176">
        <v>1</v>
      </c>
      <c r="AO545" s="9"/>
      <c r="AP545" s="9"/>
      <c r="AQ545" s="9"/>
      <c r="AR545" s="9"/>
      <c r="AS545" s="16"/>
      <c r="AT545" s="16"/>
      <c r="AU545" s="16"/>
      <c r="AV545" s="16"/>
    </row>
    <row r="546" spans="1:48" ht="15.75">
      <c r="A546">
        <v>484</v>
      </c>
      <c r="C546" s="51">
        <v>34</v>
      </c>
      <c r="D546" s="38" t="s">
        <v>38</v>
      </c>
      <c r="E546"/>
      <c r="F546" s="78">
        <v>1</v>
      </c>
      <c r="G546" s="190">
        <v>5</v>
      </c>
      <c r="M546" s="176">
        <v>0.5</v>
      </c>
      <c r="S546" s="176">
        <v>0.5</v>
      </c>
      <c r="AO546" s="9"/>
      <c r="AP546" s="9"/>
      <c r="AQ546" s="9"/>
      <c r="AR546" s="9"/>
      <c r="AS546" s="16"/>
      <c r="AT546" s="16"/>
      <c r="AU546" s="16"/>
      <c r="AV546" s="16"/>
    </row>
    <row r="547" spans="1:48" ht="15.75">
      <c r="A547">
        <v>485</v>
      </c>
      <c r="C547" s="83"/>
      <c r="D547" s="38"/>
      <c r="E547" s="70"/>
      <c r="F547" s="78"/>
      <c r="G547" s="190"/>
      <c r="AO547" s="9"/>
      <c r="AP547" s="9"/>
      <c r="AQ547" s="9"/>
      <c r="AR547" s="9"/>
      <c r="AS547" s="16"/>
      <c r="AT547" s="16"/>
      <c r="AU547" s="16"/>
      <c r="AV547" s="16"/>
    </row>
    <row r="548" spans="1:90" ht="15.75">
      <c r="A548">
        <v>486</v>
      </c>
      <c r="C548" s="16"/>
      <c r="D548" s="18"/>
      <c r="E548" s="75"/>
      <c r="F548" s="75"/>
      <c r="G548" s="193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9"/>
      <c r="AP548" s="9"/>
      <c r="AQ548" s="9"/>
      <c r="AR548" s="9"/>
      <c r="AS548" s="9"/>
      <c r="AT548" s="9"/>
      <c r="AU548" s="10"/>
      <c r="AV548" s="10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</row>
    <row r="549" spans="1:90" ht="18">
      <c r="A549">
        <v>487</v>
      </c>
      <c r="B549" s="53">
        <v>21</v>
      </c>
      <c r="C549" s="16"/>
      <c r="D549" s="50" t="s">
        <v>22</v>
      </c>
      <c r="E549" s="64"/>
      <c r="F549" s="64"/>
      <c r="G549" s="182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9"/>
      <c r="AP549" s="9"/>
      <c r="AQ549" s="9"/>
      <c r="AR549" s="9"/>
      <c r="AS549" s="9"/>
      <c r="AT549" s="9"/>
      <c r="AU549" s="10"/>
      <c r="AV549" s="10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</row>
    <row r="550" spans="1:90" ht="18">
      <c r="A550">
        <v>488</v>
      </c>
      <c r="C550" s="16"/>
      <c r="D550" s="84">
        <f>'RESUM MENSUAL PAPER'!F21</f>
        <v>4983</v>
      </c>
      <c r="E550" s="64"/>
      <c r="F550" s="64"/>
      <c r="G550" s="182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9"/>
      <c r="AP550" s="9"/>
      <c r="AQ550" s="9"/>
      <c r="AR550" s="9"/>
      <c r="AS550" s="9"/>
      <c r="AT550" s="9"/>
      <c r="AU550" s="10"/>
      <c r="AV550" s="10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</row>
    <row r="551" spans="1:90" ht="15.75">
      <c r="A551">
        <v>489</v>
      </c>
      <c r="C551" s="16"/>
      <c r="D551" s="7" t="s">
        <v>8</v>
      </c>
      <c r="E551" s="63"/>
      <c r="F551" s="61" t="s">
        <v>1</v>
      </c>
      <c r="G551" s="189"/>
      <c r="H551">
        <f aca="true" t="shared" si="26" ref="H551:AE551">H7</f>
        <v>1</v>
      </c>
      <c r="I551">
        <f t="shared" si="26"/>
        <v>2</v>
      </c>
      <c r="J551">
        <f t="shared" si="26"/>
        <v>3</v>
      </c>
      <c r="K551">
        <f t="shared" si="26"/>
        <v>5</v>
      </c>
      <c r="L551">
        <f t="shared" si="26"/>
        <v>6</v>
      </c>
      <c r="M551">
        <f t="shared" si="26"/>
        <v>7</v>
      </c>
      <c r="N551">
        <f t="shared" si="26"/>
        <v>8</v>
      </c>
      <c r="O551">
        <f t="shared" si="26"/>
        <v>9</v>
      </c>
      <c r="P551">
        <f t="shared" si="26"/>
        <v>10</v>
      </c>
      <c r="Q551">
        <f t="shared" si="26"/>
        <v>12</v>
      </c>
      <c r="R551">
        <f t="shared" si="26"/>
        <v>13</v>
      </c>
      <c r="S551">
        <f t="shared" si="26"/>
        <v>14</v>
      </c>
      <c r="T551">
        <f t="shared" si="26"/>
        <v>15</v>
      </c>
      <c r="U551">
        <f t="shared" si="26"/>
        <v>16</v>
      </c>
      <c r="V551">
        <f t="shared" si="26"/>
        <v>17</v>
      </c>
      <c r="W551">
        <f t="shared" si="26"/>
        <v>19</v>
      </c>
      <c r="X551">
        <f t="shared" si="26"/>
        <v>20</v>
      </c>
      <c r="Y551">
        <f t="shared" si="26"/>
        <v>21</v>
      </c>
      <c r="Z551">
        <f t="shared" si="26"/>
        <v>22</v>
      </c>
      <c r="AA551">
        <f t="shared" si="26"/>
        <v>23</v>
      </c>
      <c r="AB551">
        <f t="shared" si="26"/>
        <v>24</v>
      </c>
      <c r="AC551">
        <f t="shared" si="26"/>
        <v>26</v>
      </c>
      <c r="AD551">
        <f t="shared" si="26"/>
        <v>27</v>
      </c>
      <c r="AE551">
        <f t="shared" si="26"/>
        <v>28</v>
      </c>
      <c r="AF551">
        <f aca="true" t="shared" si="27" ref="AF551:AK551">AF7</f>
        <v>29</v>
      </c>
      <c r="AG551">
        <f t="shared" si="27"/>
        <v>30</v>
      </c>
      <c r="AH551">
        <f t="shared" si="27"/>
        <v>0</v>
      </c>
      <c r="AI551">
        <f t="shared" si="27"/>
        <v>0</v>
      </c>
      <c r="AJ551">
        <f t="shared" si="27"/>
        <v>0</v>
      </c>
      <c r="AK551">
        <f t="shared" si="27"/>
        <v>0</v>
      </c>
      <c r="AL551">
        <f>AL7</f>
        <v>0</v>
      </c>
      <c r="AM551">
        <f>AM7</f>
        <v>0</v>
      </c>
      <c r="AN551">
        <f>AN7</f>
        <v>0</v>
      </c>
      <c r="AO551" s="9"/>
      <c r="AP551" s="9"/>
      <c r="AQ551" s="9"/>
      <c r="AR551" s="9"/>
      <c r="AS551" s="10"/>
      <c r="AT551" s="10"/>
      <c r="AU551" s="157"/>
      <c r="AV551" s="10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</row>
    <row r="552" spans="1:67" ht="15.75">
      <c r="A552">
        <v>490</v>
      </c>
      <c r="C552" s="51">
        <v>1</v>
      </c>
      <c r="D552" s="38" t="s">
        <v>47</v>
      </c>
      <c r="E552"/>
      <c r="F552" s="20">
        <v>1</v>
      </c>
      <c r="G552" s="184" t="s">
        <v>579</v>
      </c>
      <c r="H552" s="176">
        <v>1</v>
      </c>
      <c r="M552" s="176">
        <v>1</v>
      </c>
      <c r="S552" s="176">
        <v>0.5</v>
      </c>
      <c r="AE552" s="176">
        <v>1</v>
      </c>
      <c r="AO552" s="9"/>
      <c r="AP552" s="9"/>
      <c r="AQ552" s="9"/>
      <c r="AR552" s="9"/>
      <c r="AS552" s="10"/>
      <c r="AT552" s="10"/>
      <c r="AU552" s="10"/>
      <c r="AV552" s="10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3:67" ht="15.75">
      <c r="C553" s="51"/>
      <c r="D553" s="38" t="s">
        <v>606</v>
      </c>
      <c r="E553"/>
      <c r="F553" s="20">
        <v>1</v>
      </c>
      <c r="G553" s="184">
        <v>3</v>
      </c>
      <c r="S553" s="176">
        <v>0.5</v>
      </c>
      <c r="Y553" s="176">
        <v>0.5</v>
      </c>
      <c r="AE553" s="176">
        <v>1</v>
      </c>
      <c r="AO553" s="9"/>
      <c r="AP553" s="9"/>
      <c r="AQ553" s="9"/>
      <c r="AR553" s="9"/>
      <c r="AS553" s="10"/>
      <c r="AT553" s="10"/>
      <c r="AU553" s="10"/>
      <c r="AV553" s="10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ht="15.75">
      <c r="A554">
        <v>491</v>
      </c>
      <c r="C554" s="51">
        <v>2</v>
      </c>
      <c r="D554" s="38" t="s">
        <v>550</v>
      </c>
      <c r="E554"/>
      <c r="F554" s="61">
        <v>1</v>
      </c>
      <c r="G554" s="184" t="s">
        <v>579</v>
      </c>
      <c r="H554" s="176">
        <v>1</v>
      </c>
      <c r="M554" s="176">
        <v>1</v>
      </c>
      <c r="S554" s="176">
        <v>1</v>
      </c>
      <c r="Y554" s="176">
        <v>1</v>
      </c>
      <c r="AE554" s="176">
        <v>1</v>
      </c>
      <c r="AO554" s="9"/>
      <c r="AP554" s="9"/>
      <c r="AQ554" s="9"/>
      <c r="AR554" s="9"/>
      <c r="AS554" s="10"/>
      <c r="AT554" s="10"/>
      <c r="AU554" s="10"/>
      <c r="AV554" s="10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ht="15.75">
      <c r="A555">
        <v>492</v>
      </c>
      <c r="C555" s="51">
        <v>3</v>
      </c>
      <c r="D555" s="38" t="s">
        <v>390</v>
      </c>
      <c r="E555">
        <v>0</v>
      </c>
      <c r="F555" s="61">
        <v>1</v>
      </c>
      <c r="G555" s="184" t="s">
        <v>579</v>
      </c>
      <c r="H555" s="178">
        <v>1</v>
      </c>
      <c r="M555" s="178">
        <v>1</v>
      </c>
      <c r="S555" s="176">
        <v>0.5</v>
      </c>
      <c r="Y555" s="176">
        <v>1</v>
      </c>
      <c r="AE555" s="176">
        <v>0.5</v>
      </c>
      <c r="AO555" s="9"/>
      <c r="AP555" s="9"/>
      <c r="AQ555" s="9"/>
      <c r="AR555" s="9"/>
      <c r="AS555" s="10"/>
      <c r="AT555" s="10"/>
      <c r="AU555" s="10"/>
      <c r="AV555" s="10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ht="15.75">
      <c r="A556">
        <v>493</v>
      </c>
      <c r="C556" s="51">
        <v>4</v>
      </c>
      <c r="D556" s="38" t="s">
        <v>46</v>
      </c>
      <c r="E556"/>
      <c r="F556" s="61">
        <v>1</v>
      </c>
      <c r="G556" s="184" t="s">
        <v>579</v>
      </c>
      <c r="S556" s="176">
        <v>0.5</v>
      </c>
      <c r="AO556" s="9"/>
      <c r="AP556" s="9"/>
      <c r="AQ556" s="9"/>
      <c r="AR556" s="9"/>
      <c r="AS556" s="10"/>
      <c r="AT556" s="10"/>
      <c r="AU556" s="10"/>
      <c r="AV556" s="10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ht="15.75">
      <c r="A557">
        <v>494</v>
      </c>
      <c r="C557" s="51">
        <v>5</v>
      </c>
      <c r="D557" s="38" t="s">
        <v>551</v>
      </c>
      <c r="E557">
        <v>0</v>
      </c>
      <c r="F557" s="61">
        <v>1</v>
      </c>
      <c r="G557" s="189">
        <v>3</v>
      </c>
      <c r="H557" s="176">
        <v>1</v>
      </c>
      <c r="M557" s="176">
        <v>1</v>
      </c>
      <c r="S557" s="176">
        <v>1</v>
      </c>
      <c r="Y557" s="176">
        <v>0.5</v>
      </c>
      <c r="AE557" s="176">
        <v>1</v>
      </c>
      <c r="AO557" s="9"/>
      <c r="AP557" s="9"/>
      <c r="AQ557" s="9"/>
      <c r="AR557" s="9"/>
      <c r="AS557" s="10"/>
      <c r="AT557" s="10"/>
      <c r="AU557" s="10"/>
      <c r="AV557" s="10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ht="15.75">
      <c r="A558">
        <v>495</v>
      </c>
      <c r="C558" s="51">
        <v>6</v>
      </c>
      <c r="D558" s="38" t="s">
        <v>194</v>
      </c>
      <c r="E558">
        <v>0</v>
      </c>
      <c r="F558" s="61">
        <v>1</v>
      </c>
      <c r="G558" s="184" t="s">
        <v>579</v>
      </c>
      <c r="H558" s="176">
        <v>1</v>
      </c>
      <c r="M558" s="176">
        <v>1</v>
      </c>
      <c r="S558" s="176">
        <v>1</v>
      </c>
      <c r="Y558" s="176">
        <v>1</v>
      </c>
      <c r="AE558" s="178">
        <v>1</v>
      </c>
      <c r="AO558" s="9"/>
      <c r="AP558" s="9"/>
      <c r="AQ558" s="9"/>
      <c r="AR558" s="9"/>
      <c r="AS558" s="10"/>
      <c r="AT558" s="10"/>
      <c r="AU558" s="10"/>
      <c r="AV558" s="10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ht="15.75">
      <c r="A559">
        <v>496</v>
      </c>
      <c r="C559" s="51">
        <v>7</v>
      </c>
      <c r="D559" s="38" t="s">
        <v>391</v>
      </c>
      <c r="E559">
        <v>0</v>
      </c>
      <c r="F559" s="20">
        <v>1</v>
      </c>
      <c r="G559" s="184" t="s">
        <v>579</v>
      </c>
      <c r="H559" s="176">
        <v>0.5</v>
      </c>
      <c r="M559" s="176">
        <v>0.5</v>
      </c>
      <c r="S559" s="176">
        <v>0.5</v>
      </c>
      <c r="Y559" s="176">
        <v>1</v>
      </c>
      <c r="AE559" s="176">
        <v>1</v>
      </c>
      <c r="AO559" s="9"/>
      <c r="AP559" s="9"/>
      <c r="AQ559" s="9"/>
      <c r="AR559" s="9"/>
      <c r="AS559" s="10"/>
      <c r="AT559" s="10"/>
      <c r="AU559" s="10"/>
      <c r="AV559" s="10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ht="15.75">
      <c r="A560">
        <v>497</v>
      </c>
      <c r="C560" s="51">
        <v>8</v>
      </c>
      <c r="D560" s="38" t="s">
        <v>392</v>
      </c>
      <c r="E560"/>
      <c r="F560" s="61">
        <v>1</v>
      </c>
      <c r="G560" s="189">
        <v>3</v>
      </c>
      <c r="H560" s="176">
        <v>1</v>
      </c>
      <c r="M560" s="176">
        <v>0.5</v>
      </c>
      <c r="S560" s="176">
        <v>0.5</v>
      </c>
      <c r="Y560" s="176">
        <v>1</v>
      </c>
      <c r="AE560" s="176">
        <v>1</v>
      </c>
      <c r="AO560" s="9"/>
      <c r="AP560" s="9"/>
      <c r="AQ560" s="9"/>
      <c r="AR560" s="9"/>
      <c r="AS560" s="10"/>
      <c r="AT560" s="10"/>
      <c r="AU560" s="10"/>
      <c r="AV560" s="10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ht="15.75">
      <c r="A561">
        <v>498</v>
      </c>
      <c r="C561" s="51">
        <v>9</v>
      </c>
      <c r="D561" s="38" t="s">
        <v>393</v>
      </c>
      <c r="E561">
        <v>0</v>
      </c>
      <c r="F561" s="61">
        <v>1</v>
      </c>
      <c r="G561" s="184" t="s">
        <v>579</v>
      </c>
      <c r="H561" s="176">
        <v>0.5</v>
      </c>
      <c r="M561" s="176">
        <v>0.5</v>
      </c>
      <c r="S561" s="176">
        <v>0.5</v>
      </c>
      <c r="Y561" s="176">
        <v>0</v>
      </c>
      <c r="AE561" s="176">
        <v>1</v>
      </c>
      <c r="AO561" s="9"/>
      <c r="AP561" s="9"/>
      <c r="AQ561" s="9"/>
      <c r="AR561" s="9"/>
      <c r="AS561" s="10"/>
      <c r="AT561" s="10"/>
      <c r="AU561" s="10"/>
      <c r="AV561" s="10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ht="15.75">
      <c r="A562">
        <v>499</v>
      </c>
      <c r="C562" s="51">
        <v>10</v>
      </c>
      <c r="D562" s="38" t="s">
        <v>552</v>
      </c>
      <c r="E562"/>
      <c r="F562" s="61">
        <v>1</v>
      </c>
      <c r="G562" s="184" t="s">
        <v>579</v>
      </c>
      <c r="S562" s="176">
        <v>1</v>
      </c>
      <c r="Y562" s="176">
        <v>1</v>
      </c>
      <c r="AO562" s="9"/>
      <c r="AP562" s="9"/>
      <c r="AQ562" s="9"/>
      <c r="AR562" s="9"/>
      <c r="AS562" s="10"/>
      <c r="AT562" s="10"/>
      <c r="AU562" s="10"/>
      <c r="AV562" s="10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3:67" ht="15.75">
      <c r="C563" s="51"/>
      <c r="D563" s="38" t="s">
        <v>603</v>
      </c>
      <c r="E563"/>
      <c r="F563" s="61">
        <v>1</v>
      </c>
      <c r="G563" s="184">
        <v>3</v>
      </c>
      <c r="S563" s="176">
        <v>0.5</v>
      </c>
      <c r="Y563" s="176">
        <v>0.5</v>
      </c>
      <c r="AE563" s="176">
        <v>0.5</v>
      </c>
      <c r="AO563" s="9"/>
      <c r="AP563" s="9"/>
      <c r="AQ563" s="9"/>
      <c r="AR563" s="9"/>
      <c r="AS563" s="10"/>
      <c r="AT563" s="10"/>
      <c r="AU563" s="10"/>
      <c r="AV563" s="10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3:67" ht="15.75">
      <c r="C564" s="51"/>
      <c r="D564" s="38" t="s">
        <v>605</v>
      </c>
      <c r="E564"/>
      <c r="F564" s="61">
        <v>1</v>
      </c>
      <c r="G564" s="184">
        <v>3</v>
      </c>
      <c r="S564" s="176">
        <v>0</v>
      </c>
      <c r="Y564" s="176">
        <v>1</v>
      </c>
      <c r="AE564" s="178">
        <v>1</v>
      </c>
      <c r="AO564" s="9"/>
      <c r="AP564" s="9"/>
      <c r="AQ564" s="9"/>
      <c r="AR564" s="9"/>
      <c r="AS564" s="10"/>
      <c r="AT564" s="10"/>
      <c r="AU564" s="10"/>
      <c r="AV564" s="10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ht="15.75">
      <c r="A565">
        <v>500</v>
      </c>
      <c r="C565" s="51">
        <v>11</v>
      </c>
      <c r="D565" s="38" t="s">
        <v>553</v>
      </c>
      <c r="E565"/>
      <c r="F565" s="61">
        <v>1</v>
      </c>
      <c r="G565" s="189">
        <v>3</v>
      </c>
      <c r="M565" s="176">
        <v>1</v>
      </c>
      <c r="S565" s="176">
        <v>1</v>
      </c>
      <c r="AO565" s="9"/>
      <c r="AP565" s="9"/>
      <c r="AQ565" s="9"/>
      <c r="AR565" s="9"/>
      <c r="AS565" s="10"/>
      <c r="AT565" s="10"/>
      <c r="AU565" s="10"/>
      <c r="AV565" s="10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ht="15.75">
      <c r="A566">
        <v>501</v>
      </c>
      <c r="C566" s="51">
        <v>12</v>
      </c>
      <c r="D566" s="38" t="s">
        <v>554</v>
      </c>
      <c r="E566"/>
      <c r="F566" s="78">
        <v>1</v>
      </c>
      <c r="G566" s="190">
        <v>3</v>
      </c>
      <c r="M566" s="176">
        <v>0.5</v>
      </c>
      <c r="S566" s="176">
        <v>1</v>
      </c>
      <c r="AO566" s="9"/>
      <c r="AP566" s="9"/>
      <c r="AQ566" s="9"/>
      <c r="AR566" s="9"/>
      <c r="AS566" s="16"/>
      <c r="AT566" s="16"/>
      <c r="AU566" s="16"/>
      <c r="AV566" s="16"/>
      <c r="BJ566" s="1"/>
      <c r="BK566" s="1"/>
      <c r="BL566" s="1"/>
      <c r="BM566" s="1"/>
      <c r="BN566" s="1"/>
      <c r="BO566" s="1"/>
    </row>
    <row r="567" spans="1:67" ht="15.75">
      <c r="A567">
        <v>502</v>
      </c>
      <c r="C567" s="51">
        <v>13</v>
      </c>
      <c r="D567" s="38" t="s">
        <v>555</v>
      </c>
      <c r="E567"/>
      <c r="F567" s="78">
        <v>1</v>
      </c>
      <c r="G567" s="190">
        <v>3</v>
      </c>
      <c r="M567" s="176">
        <v>0.5</v>
      </c>
      <c r="S567" s="176">
        <v>1</v>
      </c>
      <c r="AO567" s="9"/>
      <c r="AP567" s="9"/>
      <c r="AQ567" s="9"/>
      <c r="AR567" s="9"/>
      <c r="AS567" s="16"/>
      <c r="AT567" s="16"/>
      <c r="AU567" s="16"/>
      <c r="AV567" s="16"/>
      <c r="BJ567" s="1"/>
      <c r="BK567" s="1"/>
      <c r="BL567" s="1"/>
      <c r="BM567" s="1"/>
      <c r="BN567" s="1"/>
      <c r="BO567" s="1"/>
    </row>
    <row r="568" spans="3:67" ht="15.75">
      <c r="C568" s="51"/>
      <c r="D568" s="38" t="s">
        <v>604</v>
      </c>
      <c r="E568"/>
      <c r="F568" s="61">
        <v>1</v>
      </c>
      <c r="G568" s="184">
        <v>3</v>
      </c>
      <c r="M568" s="176">
        <v>1</v>
      </c>
      <c r="S568" s="176">
        <v>1</v>
      </c>
      <c r="AO568" s="9"/>
      <c r="AP568" s="9"/>
      <c r="AQ568" s="9"/>
      <c r="AR568" s="9"/>
      <c r="AS568" s="10"/>
      <c r="AT568" s="10"/>
      <c r="AU568" s="10"/>
      <c r="AV568" s="10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ht="15.75">
      <c r="A569">
        <v>503</v>
      </c>
      <c r="C569" s="51">
        <v>14</v>
      </c>
      <c r="D569" s="38" t="s">
        <v>556</v>
      </c>
      <c r="E569"/>
      <c r="F569" s="78">
        <v>1</v>
      </c>
      <c r="G569" s="190">
        <v>3</v>
      </c>
      <c r="M569" s="176">
        <v>1</v>
      </c>
      <c r="S569" s="176">
        <v>1</v>
      </c>
      <c r="AO569" s="9"/>
      <c r="AP569" s="9"/>
      <c r="AQ569" s="9"/>
      <c r="AR569" s="9"/>
      <c r="AS569" s="16"/>
      <c r="AT569" s="16"/>
      <c r="AU569" s="16"/>
      <c r="AV569" s="16"/>
      <c r="BJ569" s="1"/>
      <c r="BK569" s="1"/>
      <c r="BL569" s="1"/>
      <c r="BM569" s="1"/>
      <c r="BN569" s="1"/>
      <c r="BO569" s="1"/>
    </row>
    <row r="570" spans="1:67" ht="15.75">
      <c r="A570">
        <v>504</v>
      </c>
      <c r="C570" s="51">
        <v>15</v>
      </c>
      <c r="D570" s="38" t="s">
        <v>130</v>
      </c>
      <c r="E570"/>
      <c r="F570" s="78">
        <v>1</v>
      </c>
      <c r="G570" s="190">
        <v>3</v>
      </c>
      <c r="AO570" s="9"/>
      <c r="AP570" s="9"/>
      <c r="AQ570" s="9"/>
      <c r="AR570" s="9"/>
      <c r="AS570" s="16"/>
      <c r="AT570" s="16"/>
      <c r="AU570" s="16"/>
      <c r="AV570" s="16"/>
      <c r="BJ570" s="1"/>
      <c r="BK570" s="1"/>
      <c r="BL570" s="1"/>
      <c r="BM570" s="1"/>
      <c r="BN570" s="1"/>
      <c r="BO570" s="1"/>
    </row>
    <row r="571" spans="1:67" ht="15.75">
      <c r="A571">
        <v>505</v>
      </c>
      <c r="C571" s="83"/>
      <c r="D571" s="17"/>
      <c r="E571" s="69"/>
      <c r="F571" s="78"/>
      <c r="G571" s="190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9"/>
      <c r="AP571" s="9"/>
      <c r="AQ571" s="9"/>
      <c r="AR571" s="9"/>
      <c r="AS571" s="16"/>
      <c r="AT571" s="16"/>
      <c r="AU571" s="16"/>
      <c r="AV571" s="16"/>
      <c r="BJ571" s="1"/>
      <c r="BK571" s="1"/>
      <c r="BL571" s="1"/>
      <c r="BM571" s="1"/>
      <c r="BN571" s="1"/>
      <c r="BO571" s="1"/>
    </row>
    <row r="572" spans="1:90" ht="15.75" customHeight="1">
      <c r="A572">
        <v>506</v>
      </c>
      <c r="C572" s="16"/>
      <c r="D572" s="18"/>
      <c r="E572" s="73"/>
      <c r="F572" s="37" t="s">
        <v>1</v>
      </c>
      <c r="G572" s="191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9"/>
      <c r="AP572" s="9"/>
      <c r="AQ572" s="9"/>
      <c r="AR572" s="9"/>
      <c r="AS572" s="9"/>
      <c r="AT572" s="9"/>
      <c r="AU572" s="10"/>
      <c r="AV572" s="10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</row>
    <row r="573" spans="1:90" ht="18">
      <c r="A573">
        <v>507</v>
      </c>
      <c r="B573" s="53">
        <v>22</v>
      </c>
      <c r="C573" s="16"/>
      <c r="D573" s="50" t="s">
        <v>23</v>
      </c>
      <c r="E573" s="64"/>
      <c r="F573" s="61" t="s">
        <v>1</v>
      </c>
      <c r="G573" s="18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10"/>
      <c r="AV573" s="10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</row>
    <row r="574" spans="1:90" ht="18">
      <c r="A574">
        <v>508</v>
      </c>
      <c r="C574" s="16"/>
      <c r="D574" s="84">
        <f>'RESUM MENSUAL PAPER'!F22</f>
        <v>3114</v>
      </c>
      <c r="E574" s="64"/>
      <c r="F574" s="61"/>
      <c r="G574" s="18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10"/>
      <c r="AV574" s="10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</row>
    <row r="575" spans="1:90" ht="15.75">
      <c r="A575">
        <v>509</v>
      </c>
      <c r="C575" s="16"/>
      <c r="D575" s="7" t="s">
        <v>8</v>
      </c>
      <c r="E575" s="63"/>
      <c r="F575" s="61" t="s">
        <v>1</v>
      </c>
      <c r="G575" s="189"/>
      <c r="H575" s="10">
        <f aca="true" t="shared" si="28" ref="H575:AE575">H7</f>
        <v>1</v>
      </c>
      <c r="I575" s="10">
        <f t="shared" si="28"/>
        <v>2</v>
      </c>
      <c r="J575" s="10">
        <f t="shared" si="28"/>
        <v>3</v>
      </c>
      <c r="K575" s="10">
        <f t="shared" si="28"/>
        <v>5</v>
      </c>
      <c r="L575" s="10">
        <f t="shared" si="28"/>
        <v>6</v>
      </c>
      <c r="M575" s="10">
        <f t="shared" si="28"/>
        <v>7</v>
      </c>
      <c r="N575" s="10">
        <f t="shared" si="28"/>
        <v>8</v>
      </c>
      <c r="O575" s="10">
        <f t="shared" si="28"/>
        <v>9</v>
      </c>
      <c r="P575" s="10">
        <f t="shared" si="28"/>
        <v>10</v>
      </c>
      <c r="Q575" s="10">
        <f t="shared" si="28"/>
        <v>12</v>
      </c>
      <c r="R575" s="10">
        <f t="shared" si="28"/>
        <v>13</v>
      </c>
      <c r="S575" s="10">
        <f t="shared" si="28"/>
        <v>14</v>
      </c>
      <c r="T575" s="10">
        <f t="shared" si="28"/>
        <v>15</v>
      </c>
      <c r="U575" s="10">
        <f t="shared" si="28"/>
        <v>16</v>
      </c>
      <c r="V575" s="10">
        <f t="shared" si="28"/>
        <v>17</v>
      </c>
      <c r="W575" s="10">
        <f t="shared" si="28"/>
        <v>19</v>
      </c>
      <c r="X575" s="10">
        <f t="shared" si="28"/>
        <v>20</v>
      </c>
      <c r="Y575" s="10">
        <f t="shared" si="28"/>
        <v>21</v>
      </c>
      <c r="Z575" s="10">
        <f t="shared" si="28"/>
        <v>22</v>
      </c>
      <c r="AA575" s="10">
        <f t="shared" si="28"/>
        <v>23</v>
      </c>
      <c r="AB575" s="10">
        <f t="shared" si="28"/>
        <v>24</v>
      </c>
      <c r="AC575" s="10">
        <f t="shared" si="28"/>
        <v>26</v>
      </c>
      <c r="AD575" s="10">
        <f t="shared" si="28"/>
        <v>27</v>
      </c>
      <c r="AE575" s="10">
        <f t="shared" si="28"/>
        <v>28</v>
      </c>
      <c r="AF575" s="10">
        <f aca="true" t="shared" si="29" ref="AF575:AK575">AF7</f>
        <v>29</v>
      </c>
      <c r="AG575" s="10">
        <f t="shared" si="29"/>
        <v>30</v>
      </c>
      <c r="AH575" s="10">
        <f t="shared" si="29"/>
        <v>0</v>
      </c>
      <c r="AI575" s="10">
        <f t="shared" si="29"/>
        <v>0</v>
      </c>
      <c r="AJ575" s="10">
        <f t="shared" si="29"/>
        <v>0</v>
      </c>
      <c r="AK575" s="10">
        <f t="shared" si="29"/>
        <v>0</v>
      </c>
      <c r="AL575" s="10">
        <f>AL7</f>
        <v>0</v>
      </c>
      <c r="AM575" s="10">
        <f>AM7</f>
        <v>0</v>
      </c>
      <c r="AN575" s="10">
        <f>AN7</f>
        <v>0</v>
      </c>
      <c r="AO575" s="9"/>
      <c r="AP575" s="9"/>
      <c r="AQ575" s="9"/>
      <c r="AR575" s="9"/>
      <c r="AS575" s="10"/>
      <c r="AT575" s="10"/>
      <c r="AU575" s="157"/>
      <c r="AV575" s="10"/>
      <c r="AW575" s="1"/>
      <c r="AX575" s="8" t="s">
        <v>1</v>
      </c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</row>
    <row r="576" spans="1:67" ht="15.75">
      <c r="A576">
        <v>510</v>
      </c>
      <c r="C576" s="51">
        <v>1</v>
      </c>
      <c r="D576" s="38" t="s">
        <v>76</v>
      </c>
      <c r="E576">
        <v>1</v>
      </c>
      <c r="F576" s="61">
        <v>1</v>
      </c>
      <c r="G576" s="184" t="s">
        <v>579</v>
      </c>
      <c r="M576" s="176">
        <v>0.5</v>
      </c>
      <c r="S576" s="176">
        <v>0.5</v>
      </c>
      <c r="Y576" s="176">
        <v>0</v>
      </c>
      <c r="AE576" s="176">
        <v>1</v>
      </c>
      <c r="AO576" s="9"/>
      <c r="AP576" s="9"/>
      <c r="AQ576" s="9"/>
      <c r="AR576" s="9"/>
      <c r="AS576" s="10"/>
      <c r="AT576" s="10"/>
      <c r="AU576" s="10"/>
      <c r="AV576" s="10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</row>
    <row r="577" spans="1:67" ht="15.75">
      <c r="A577">
        <v>511</v>
      </c>
      <c r="C577" s="51">
        <v>2</v>
      </c>
      <c r="D577" s="38" t="s">
        <v>76</v>
      </c>
      <c r="E577">
        <v>1</v>
      </c>
      <c r="F577" s="61">
        <v>1</v>
      </c>
      <c r="G577" s="190">
        <v>3</v>
      </c>
      <c r="M577" s="176">
        <v>0.5</v>
      </c>
      <c r="S577" s="176">
        <v>0.5</v>
      </c>
      <c r="Y577" s="176">
        <v>1</v>
      </c>
      <c r="AE577" s="176">
        <v>0.5</v>
      </c>
      <c r="AO577" s="9"/>
      <c r="AP577" s="9"/>
      <c r="AQ577" s="9"/>
      <c r="AR577" s="9"/>
      <c r="AS577" s="10"/>
      <c r="AT577" s="10"/>
      <c r="AU577" s="10"/>
      <c r="AV577" s="10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</row>
    <row r="578" spans="1:67" ht="15.75">
      <c r="A578">
        <v>512</v>
      </c>
      <c r="C578" s="51">
        <v>3</v>
      </c>
      <c r="D578" s="38" t="s">
        <v>557</v>
      </c>
      <c r="E578">
        <v>1</v>
      </c>
      <c r="F578" s="61">
        <v>1</v>
      </c>
      <c r="G578" s="190">
        <v>3</v>
      </c>
      <c r="M578" s="176">
        <v>0.5</v>
      </c>
      <c r="S578" s="176">
        <v>0.5</v>
      </c>
      <c r="Y578" s="176">
        <v>1</v>
      </c>
      <c r="AE578" s="176">
        <v>0</v>
      </c>
      <c r="AO578" s="9"/>
      <c r="AP578" s="9"/>
      <c r="AQ578" s="9"/>
      <c r="AR578" s="9"/>
      <c r="AS578" s="10"/>
      <c r="AT578" s="10"/>
      <c r="AU578" s="10"/>
      <c r="AV578" s="10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</row>
    <row r="579" spans="1:67" ht="15.75">
      <c r="A579">
        <v>513</v>
      </c>
      <c r="C579" s="51">
        <v>4</v>
      </c>
      <c r="D579" s="38" t="s">
        <v>558</v>
      </c>
      <c r="E579"/>
      <c r="F579" s="61">
        <v>1</v>
      </c>
      <c r="G579" s="190">
        <v>5</v>
      </c>
      <c r="M579" s="178">
        <v>1</v>
      </c>
      <c r="S579" s="176">
        <v>0.5</v>
      </c>
      <c r="Y579" s="176">
        <v>1</v>
      </c>
      <c r="AE579" s="176">
        <v>1</v>
      </c>
      <c r="AO579" s="9"/>
      <c r="AP579" s="9"/>
      <c r="AQ579" s="9"/>
      <c r="AR579" s="9"/>
      <c r="AS579" s="10"/>
      <c r="AT579" s="10"/>
      <c r="AU579" s="10"/>
      <c r="AV579" s="10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</row>
    <row r="580" spans="1:67" ht="15.75">
      <c r="A580">
        <v>514</v>
      </c>
      <c r="C580" s="51">
        <v>5</v>
      </c>
      <c r="D580" s="38" t="s">
        <v>558</v>
      </c>
      <c r="E580"/>
      <c r="F580" s="61">
        <v>1</v>
      </c>
      <c r="G580" s="190">
        <v>5</v>
      </c>
      <c r="M580" s="178">
        <v>1</v>
      </c>
      <c r="S580" s="176">
        <v>0.5</v>
      </c>
      <c r="Y580" s="176">
        <v>1</v>
      </c>
      <c r="AE580" s="176">
        <v>1</v>
      </c>
      <c r="AO580" s="9"/>
      <c r="AP580" s="9"/>
      <c r="AQ580" s="9"/>
      <c r="AR580" s="9"/>
      <c r="AS580" s="10"/>
      <c r="AT580" s="10"/>
      <c r="AU580" s="10"/>
      <c r="AV580" s="10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</row>
    <row r="581" spans="1:67" ht="15.75">
      <c r="A581">
        <v>515</v>
      </c>
      <c r="C581" s="51">
        <v>6</v>
      </c>
      <c r="D581" s="38" t="s">
        <v>558</v>
      </c>
      <c r="E581">
        <v>1</v>
      </c>
      <c r="F581" s="61">
        <v>1</v>
      </c>
      <c r="G581" s="184" t="s">
        <v>579</v>
      </c>
      <c r="M581" s="176">
        <v>0</v>
      </c>
      <c r="S581" s="176">
        <v>0</v>
      </c>
      <c r="Y581" s="176">
        <v>0</v>
      </c>
      <c r="AE581" s="176">
        <v>1</v>
      </c>
      <c r="AO581" s="9"/>
      <c r="AP581" s="9"/>
      <c r="AQ581" s="9"/>
      <c r="AR581" s="9"/>
      <c r="AS581" s="10"/>
      <c r="AT581" s="10"/>
      <c r="AU581" s="10"/>
      <c r="AV581" s="10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</row>
    <row r="582" spans="1:67" ht="15.75">
      <c r="A582">
        <v>516</v>
      </c>
      <c r="C582" s="51">
        <v>7</v>
      </c>
      <c r="D582" s="38" t="s">
        <v>559</v>
      </c>
      <c r="E582"/>
      <c r="F582" s="61">
        <v>1</v>
      </c>
      <c r="G582" s="190">
        <v>3</v>
      </c>
      <c r="M582" s="176">
        <v>0.5</v>
      </c>
      <c r="S582" s="176">
        <v>0.5</v>
      </c>
      <c r="Y582" s="176">
        <v>0.5</v>
      </c>
      <c r="AE582" s="176">
        <v>0.5</v>
      </c>
      <c r="AO582" s="9"/>
      <c r="AP582" s="9"/>
      <c r="AQ582" s="9"/>
      <c r="AR582" s="9"/>
      <c r="AS582" s="10"/>
      <c r="AT582" s="10"/>
      <c r="AU582" s="10"/>
      <c r="AV582" s="10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</row>
    <row r="583" spans="1:67" ht="15.75">
      <c r="A583">
        <v>517</v>
      </c>
      <c r="C583" s="51">
        <v>8</v>
      </c>
      <c r="D583" s="38" t="s">
        <v>395</v>
      </c>
      <c r="E583">
        <v>0</v>
      </c>
      <c r="F583" s="61">
        <v>1</v>
      </c>
      <c r="G583" s="190">
        <v>3</v>
      </c>
      <c r="M583" s="176">
        <v>0</v>
      </c>
      <c r="S583" s="176">
        <v>0</v>
      </c>
      <c r="Y583" s="176">
        <v>0</v>
      </c>
      <c r="AE583" s="176">
        <v>0</v>
      </c>
      <c r="AO583" s="9"/>
      <c r="AP583" s="9"/>
      <c r="AQ583" s="9"/>
      <c r="AR583" s="9"/>
      <c r="AS583" s="10"/>
      <c r="AT583" s="10"/>
      <c r="AU583" s="10"/>
      <c r="AV583" s="10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</row>
    <row r="584" spans="1:67" ht="15.75">
      <c r="A584">
        <v>518</v>
      </c>
      <c r="C584" s="51">
        <v>9</v>
      </c>
      <c r="D584" s="38" t="s">
        <v>79</v>
      </c>
      <c r="E584"/>
      <c r="F584" s="20">
        <v>1</v>
      </c>
      <c r="G584" s="190">
        <v>5</v>
      </c>
      <c r="M584" s="176">
        <v>1</v>
      </c>
      <c r="S584" s="176">
        <v>1</v>
      </c>
      <c r="Y584" s="176">
        <v>1</v>
      </c>
      <c r="AE584" s="176">
        <v>1</v>
      </c>
      <c r="AO584" s="9"/>
      <c r="AP584" s="9"/>
      <c r="AQ584" s="9"/>
      <c r="AR584" s="9"/>
      <c r="AS584" s="10"/>
      <c r="AT584" s="10"/>
      <c r="AU584" s="10"/>
      <c r="AV584" s="10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</row>
    <row r="585" spans="1:67" ht="15.75">
      <c r="A585">
        <v>519</v>
      </c>
      <c r="C585" s="51">
        <v>10</v>
      </c>
      <c r="D585" s="38" t="s">
        <v>80</v>
      </c>
      <c r="E585"/>
      <c r="F585" s="61">
        <v>1</v>
      </c>
      <c r="G585" s="190">
        <v>3</v>
      </c>
      <c r="M585" s="176">
        <v>0</v>
      </c>
      <c r="S585" s="176">
        <v>0</v>
      </c>
      <c r="Y585" s="176">
        <v>0</v>
      </c>
      <c r="AE585" s="176">
        <v>0</v>
      </c>
      <c r="AO585" s="9"/>
      <c r="AP585" s="9"/>
      <c r="AQ585" s="9"/>
      <c r="AR585" s="9"/>
      <c r="AS585" s="10"/>
      <c r="AT585" s="10"/>
      <c r="AU585" s="10"/>
      <c r="AV585" s="10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</row>
    <row r="586" spans="1:67" ht="15.75">
      <c r="A586">
        <v>520</v>
      </c>
      <c r="C586" s="51">
        <v>11</v>
      </c>
      <c r="D586" s="38" t="s">
        <v>81</v>
      </c>
      <c r="E586"/>
      <c r="F586" s="61">
        <v>1</v>
      </c>
      <c r="G586" s="184" t="s">
        <v>579</v>
      </c>
      <c r="M586" s="176">
        <v>1</v>
      </c>
      <c r="S586" s="176">
        <v>1</v>
      </c>
      <c r="Y586" s="176">
        <v>0</v>
      </c>
      <c r="AE586" s="176">
        <v>0.5</v>
      </c>
      <c r="AO586" s="9"/>
      <c r="AP586" s="9"/>
      <c r="AQ586" s="9"/>
      <c r="AR586" s="9"/>
      <c r="AS586" s="10"/>
      <c r="AT586" s="10"/>
      <c r="AU586" s="10"/>
      <c r="AV586" s="10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</row>
    <row r="587" spans="1:67" ht="15.75">
      <c r="A587">
        <v>521</v>
      </c>
      <c r="C587" s="51">
        <v>12</v>
      </c>
      <c r="D587" s="38" t="s">
        <v>560</v>
      </c>
      <c r="E587"/>
      <c r="F587" s="61">
        <v>1</v>
      </c>
      <c r="G587" s="184" t="s">
        <v>579</v>
      </c>
      <c r="M587" s="176">
        <v>0</v>
      </c>
      <c r="S587" s="176">
        <v>0.5</v>
      </c>
      <c r="Y587" s="176">
        <v>0</v>
      </c>
      <c r="AE587" s="176">
        <v>0.5</v>
      </c>
      <c r="AO587" s="9"/>
      <c r="AP587" s="9"/>
      <c r="AQ587" s="9"/>
      <c r="AR587" s="9"/>
      <c r="AS587" s="10"/>
      <c r="AT587" s="10"/>
      <c r="AU587" s="10"/>
      <c r="AV587" s="10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</row>
    <row r="588" spans="1:67" ht="15.75">
      <c r="A588">
        <v>522</v>
      </c>
      <c r="C588" s="51">
        <v>13</v>
      </c>
      <c r="D588" s="38" t="s">
        <v>159</v>
      </c>
      <c r="E588"/>
      <c r="F588" s="61">
        <v>1</v>
      </c>
      <c r="G588" s="184" t="s">
        <v>579</v>
      </c>
      <c r="M588" s="176">
        <v>0.5</v>
      </c>
      <c r="S588" s="176">
        <v>0.5</v>
      </c>
      <c r="Y588" s="176">
        <v>1</v>
      </c>
      <c r="AE588" s="176">
        <v>1</v>
      </c>
      <c r="AO588" s="9"/>
      <c r="AP588" s="9"/>
      <c r="AQ588" s="9"/>
      <c r="AR588" s="9"/>
      <c r="AS588" s="10"/>
      <c r="AT588" s="10"/>
      <c r="AU588" s="10"/>
      <c r="AV588" s="10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</row>
    <row r="589" spans="1:67" ht="15.75">
      <c r="A589">
        <v>523</v>
      </c>
      <c r="C589" s="51">
        <v>14</v>
      </c>
      <c r="D589" s="38" t="s">
        <v>78</v>
      </c>
      <c r="E589"/>
      <c r="F589" s="78">
        <v>1</v>
      </c>
      <c r="G589" s="190">
        <v>3</v>
      </c>
      <c r="M589" s="176">
        <v>1</v>
      </c>
      <c r="AO589" s="9"/>
      <c r="AP589" s="9"/>
      <c r="AQ589" s="9"/>
      <c r="AR589" s="9"/>
      <c r="AS589" s="16"/>
      <c r="AT589" s="16"/>
      <c r="AU589" s="16"/>
      <c r="AV589" s="16"/>
      <c r="BJ589" s="1"/>
      <c r="BK589" s="1"/>
      <c r="BL589" s="1"/>
      <c r="BM589" s="1"/>
      <c r="BN589" s="1"/>
      <c r="BO589" s="1"/>
    </row>
    <row r="590" spans="1:67" ht="15.75">
      <c r="A590">
        <v>524</v>
      </c>
      <c r="C590" s="51">
        <v>15</v>
      </c>
      <c r="D590" s="38" t="s">
        <v>77</v>
      </c>
      <c r="E590"/>
      <c r="F590" s="61">
        <v>1</v>
      </c>
      <c r="G590" s="189">
        <v>3</v>
      </c>
      <c r="M590" s="176">
        <v>0.5</v>
      </c>
      <c r="AO590" s="9"/>
      <c r="AP590" s="9"/>
      <c r="AQ590" s="9"/>
      <c r="AR590" s="9"/>
      <c r="AS590" s="10"/>
      <c r="AT590" s="10"/>
      <c r="AU590" s="10"/>
      <c r="AV590" s="10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</row>
    <row r="591" spans="1:67" ht="15.75">
      <c r="A591">
        <v>525</v>
      </c>
      <c r="C591" s="83"/>
      <c r="D591" s="38"/>
      <c r="E591" s="70"/>
      <c r="F591" s="61"/>
      <c r="G591" s="189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9"/>
      <c r="AP591" s="9"/>
      <c r="AQ591" s="9"/>
      <c r="AR591" s="9"/>
      <c r="AS591" s="10"/>
      <c r="AT591" s="10"/>
      <c r="AU591" s="10"/>
      <c r="AV591" s="10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</row>
    <row r="592" spans="1:90" ht="15.75">
      <c r="A592">
        <v>526</v>
      </c>
      <c r="C592" s="16"/>
      <c r="D592" s="10"/>
      <c r="E592" s="37"/>
      <c r="F592" s="37"/>
      <c r="G592" s="191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9"/>
      <c r="AP592" s="9"/>
      <c r="AQ592" s="9"/>
      <c r="AR592" s="9"/>
      <c r="AS592" s="9"/>
      <c r="AT592" s="9"/>
      <c r="AU592" s="10"/>
      <c r="AV592" s="10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</row>
    <row r="593" spans="1:90" ht="18">
      <c r="A593">
        <v>527</v>
      </c>
      <c r="B593" s="53">
        <v>23</v>
      </c>
      <c r="C593" s="16"/>
      <c r="D593" s="50" t="s">
        <v>24</v>
      </c>
      <c r="E593" s="64"/>
      <c r="F593" s="20"/>
      <c r="G593" s="184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10"/>
      <c r="AV593" s="10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</row>
    <row r="594" spans="1:90" ht="18">
      <c r="A594">
        <v>528</v>
      </c>
      <c r="C594" s="16"/>
      <c r="D594" s="84">
        <f>'RESUM MENSUAL PAPER'!F23</f>
        <v>11888</v>
      </c>
      <c r="E594" s="64"/>
      <c r="F594" s="20"/>
      <c r="G594" s="184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10"/>
      <c r="AV594" s="10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</row>
    <row r="595" spans="1:90" ht="15.75">
      <c r="A595">
        <v>529</v>
      </c>
      <c r="C595" s="16"/>
      <c r="D595" s="7" t="s">
        <v>8</v>
      </c>
      <c r="E595" s="63"/>
      <c r="F595" s="61"/>
      <c r="G595" s="189"/>
      <c r="H595" s="10">
        <f aca="true" t="shared" si="30" ref="H595:AE595">H7</f>
        <v>1</v>
      </c>
      <c r="I595" s="10">
        <f t="shared" si="30"/>
        <v>2</v>
      </c>
      <c r="J595" s="10">
        <f t="shared" si="30"/>
        <v>3</v>
      </c>
      <c r="K595" s="10">
        <f t="shared" si="30"/>
        <v>5</v>
      </c>
      <c r="L595" s="10">
        <f t="shared" si="30"/>
        <v>6</v>
      </c>
      <c r="M595" s="10">
        <f t="shared" si="30"/>
        <v>7</v>
      </c>
      <c r="N595" s="10">
        <f t="shared" si="30"/>
        <v>8</v>
      </c>
      <c r="O595" s="10">
        <f t="shared" si="30"/>
        <v>9</v>
      </c>
      <c r="P595" s="10">
        <f t="shared" si="30"/>
        <v>10</v>
      </c>
      <c r="Q595" s="10">
        <f t="shared" si="30"/>
        <v>12</v>
      </c>
      <c r="R595" s="10">
        <f t="shared" si="30"/>
        <v>13</v>
      </c>
      <c r="S595" s="10">
        <f t="shared" si="30"/>
        <v>14</v>
      </c>
      <c r="T595" s="10">
        <f t="shared" si="30"/>
        <v>15</v>
      </c>
      <c r="U595" s="10">
        <f t="shared" si="30"/>
        <v>16</v>
      </c>
      <c r="V595" s="10">
        <f t="shared" si="30"/>
        <v>17</v>
      </c>
      <c r="W595" s="10">
        <f t="shared" si="30"/>
        <v>19</v>
      </c>
      <c r="X595" s="10">
        <f t="shared" si="30"/>
        <v>20</v>
      </c>
      <c r="Y595" s="10">
        <f t="shared" si="30"/>
        <v>21</v>
      </c>
      <c r="Z595" s="10">
        <f t="shared" si="30"/>
        <v>22</v>
      </c>
      <c r="AA595" s="10">
        <f t="shared" si="30"/>
        <v>23</v>
      </c>
      <c r="AB595" s="10">
        <f t="shared" si="30"/>
        <v>24</v>
      </c>
      <c r="AC595" s="10">
        <f t="shared" si="30"/>
        <v>26</v>
      </c>
      <c r="AD595" s="10">
        <f t="shared" si="30"/>
        <v>27</v>
      </c>
      <c r="AE595" s="10">
        <f t="shared" si="30"/>
        <v>28</v>
      </c>
      <c r="AF595" s="10">
        <f aca="true" t="shared" si="31" ref="AF595:AK595">AF7</f>
        <v>29</v>
      </c>
      <c r="AG595" s="10">
        <f t="shared" si="31"/>
        <v>30</v>
      </c>
      <c r="AH595" s="10">
        <f t="shared" si="31"/>
        <v>0</v>
      </c>
      <c r="AI595" s="10">
        <f t="shared" si="31"/>
        <v>0</v>
      </c>
      <c r="AJ595" s="10">
        <f t="shared" si="31"/>
        <v>0</v>
      </c>
      <c r="AK595" s="10">
        <f t="shared" si="31"/>
        <v>0</v>
      </c>
      <c r="AL595" s="10">
        <f>AL7</f>
        <v>0</v>
      </c>
      <c r="AM595" s="10">
        <f>AM7</f>
        <v>0</v>
      </c>
      <c r="AN595" s="10">
        <f>AN7</f>
        <v>0</v>
      </c>
      <c r="AO595" s="9"/>
      <c r="AP595" s="9"/>
      <c r="AQ595" s="9"/>
      <c r="AR595" s="9"/>
      <c r="AS595" s="10"/>
      <c r="AT595" s="10"/>
      <c r="AU595" s="157"/>
      <c r="AV595" s="10"/>
      <c r="AW595" s="1"/>
      <c r="AX595" s="8" t="s">
        <v>1</v>
      </c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</row>
    <row r="596" spans="1:65" ht="15.75">
      <c r="A596">
        <v>530</v>
      </c>
      <c r="C596" s="51">
        <v>1</v>
      </c>
      <c r="D596" s="38" t="s">
        <v>396</v>
      </c>
      <c r="E596">
        <v>0</v>
      </c>
      <c r="F596" s="61">
        <v>1</v>
      </c>
      <c r="G596" s="189">
        <v>5</v>
      </c>
      <c r="H596" s="33"/>
      <c r="I596" s="33"/>
      <c r="J596" s="33"/>
      <c r="K596" s="33"/>
      <c r="L596" s="177">
        <v>0.5</v>
      </c>
      <c r="M596" s="33"/>
      <c r="N596" s="33"/>
      <c r="O596" s="33"/>
      <c r="P596" s="33"/>
      <c r="Q596" s="33"/>
      <c r="R596" s="33"/>
      <c r="S596" s="177">
        <v>1</v>
      </c>
      <c r="T596" s="33"/>
      <c r="U596" s="33"/>
      <c r="V596" s="33"/>
      <c r="W596" s="33"/>
      <c r="X596" s="33"/>
      <c r="Y596" s="177">
        <v>1</v>
      </c>
      <c r="Z596" s="33"/>
      <c r="AA596" s="33"/>
      <c r="AB596" s="33"/>
      <c r="AC596" s="33"/>
      <c r="AD596" s="33"/>
      <c r="AE596" s="177">
        <v>1</v>
      </c>
      <c r="AF596" s="33"/>
      <c r="AG596" s="33"/>
      <c r="AH596" s="33"/>
      <c r="AI596" s="33"/>
      <c r="AJ596" s="33"/>
      <c r="AK596" s="33"/>
      <c r="AL596" s="33"/>
      <c r="AM596" s="33"/>
      <c r="AN596" s="33"/>
      <c r="AO596" s="9"/>
      <c r="AP596" s="9"/>
      <c r="AQ596" s="9"/>
      <c r="AR596" s="9"/>
      <c r="AS596" s="16"/>
      <c r="AT596" s="16"/>
      <c r="AU596" s="16"/>
      <c r="AV596" s="16"/>
      <c r="BF596" s="1"/>
      <c r="BG596" s="1"/>
      <c r="BH596" s="1"/>
      <c r="BI596" s="1"/>
      <c r="BJ596" s="1"/>
      <c r="BK596" s="1"/>
      <c r="BL596" s="1"/>
      <c r="BM596" s="1"/>
    </row>
    <row r="597" spans="1:65" ht="15.75">
      <c r="A597">
        <v>531</v>
      </c>
      <c r="C597" s="51">
        <v>2</v>
      </c>
      <c r="D597" s="54" t="s">
        <v>82</v>
      </c>
      <c r="E597">
        <v>0</v>
      </c>
      <c r="F597" s="61">
        <v>1</v>
      </c>
      <c r="G597" s="189">
        <v>3</v>
      </c>
      <c r="H597" s="33"/>
      <c r="I597" s="33"/>
      <c r="J597" s="33"/>
      <c r="K597" s="33"/>
      <c r="L597" s="177">
        <v>0.5</v>
      </c>
      <c r="M597" s="33"/>
      <c r="N597" s="33"/>
      <c r="O597" s="33"/>
      <c r="P597" s="33"/>
      <c r="Q597" s="33"/>
      <c r="R597" s="33"/>
      <c r="S597" s="177">
        <v>1</v>
      </c>
      <c r="T597" s="33"/>
      <c r="U597" s="33"/>
      <c r="V597" s="33"/>
      <c r="W597" s="33"/>
      <c r="X597" s="33"/>
      <c r="Y597" s="177">
        <v>1</v>
      </c>
      <c r="Z597" s="33"/>
      <c r="AA597" s="33"/>
      <c r="AB597" s="33"/>
      <c r="AC597" s="33"/>
      <c r="AD597" s="33"/>
      <c r="AE597" s="177">
        <v>1</v>
      </c>
      <c r="AF597" s="33"/>
      <c r="AG597" s="33"/>
      <c r="AH597" s="33"/>
      <c r="AI597" s="33"/>
      <c r="AJ597" s="33"/>
      <c r="AK597" s="33"/>
      <c r="AL597" s="33"/>
      <c r="AM597" s="33"/>
      <c r="AN597" s="33"/>
      <c r="AO597" s="9"/>
      <c r="AP597" s="9"/>
      <c r="AQ597" s="9"/>
      <c r="AR597" s="9"/>
      <c r="AS597" s="16"/>
      <c r="AT597" s="16"/>
      <c r="AU597" s="16"/>
      <c r="AV597" s="16"/>
      <c r="BF597" s="1"/>
      <c r="BG597" s="1"/>
      <c r="BH597" s="1"/>
      <c r="BI597" s="1"/>
      <c r="BJ597" s="1"/>
      <c r="BK597" s="1"/>
      <c r="BL597" s="1"/>
      <c r="BM597" s="1"/>
    </row>
    <row r="598" spans="1:65" ht="15.75">
      <c r="A598">
        <v>532</v>
      </c>
      <c r="C598" s="51">
        <v>3</v>
      </c>
      <c r="D598" s="54" t="s">
        <v>83</v>
      </c>
      <c r="E598">
        <v>1</v>
      </c>
      <c r="F598" s="61">
        <v>1</v>
      </c>
      <c r="G598" s="189">
        <v>5</v>
      </c>
      <c r="H598" s="33"/>
      <c r="I598" s="33"/>
      <c r="J598" s="177">
        <v>1</v>
      </c>
      <c r="K598" s="33"/>
      <c r="L598" s="177">
        <v>0.5</v>
      </c>
      <c r="M598" s="33"/>
      <c r="N598" s="33"/>
      <c r="O598" s="33"/>
      <c r="P598" s="177">
        <v>1</v>
      </c>
      <c r="Q598" s="33"/>
      <c r="R598" s="33"/>
      <c r="S598" s="179">
        <v>1</v>
      </c>
      <c r="T598" s="33"/>
      <c r="U598" s="33"/>
      <c r="V598" s="179">
        <v>1</v>
      </c>
      <c r="W598" s="33"/>
      <c r="X598" s="33"/>
      <c r="Y598" s="177">
        <v>0.5</v>
      </c>
      <c r="Z598" s="33"/>
      <c r="AA598" s="33"/>
      <c r="AB598" s="179">
        <v>1</v>
      </c>
      <c r="AC598" s="33"/>
      <c r="AD598" s="33"/>
      <c r="AE598" s="177">
        <v>1</v>
      </c>
      <c r="AF598" s="33"/>
      <c r="AG598" s="33"/>
      <c r="AH598" s="33"/>
      <c r="AI598" s="33"/>
      <c r="AJ598" s="33"/>
      <c r="AK598" s="33"/>
      <c r="AL598" s="33"/>
      <c r="AM598" s="33"/>
      <c r="AN598" s="33"/>
      <c r="AO598" s="9"/>
      <c r="AP598" s="9"/>
      <c r="AQ598" s="9"/>
      <c r="AR598" s="9"/>
      <c r="AS598" s="16"/>
      <c r="AT598" s="16"/>
      <c r="AU598" s="16"/>
      <c r="AV598" s="16"/>
      <c r="BF598" s="1"/>
      <c r="BG598" s="1"/>
      <c r="BH598" s="1"/>
      <c r="BI598" s="1"/>
      <c r="BJ598" s="1"/>
      <c r="BK598" s="1"/>
      <c r="BL598" s="1"/>
      <c r="BM598" s="1"/>
    </row>
    <row r="599" spans="1:65" ht="15.75">
      <c r="A599">
        <v>533</v>
      </c>
      <c r="C599" s="51">
        <v>4</v>
      </c>
      <c r="D599" s="38" t="s">
        <v>84</v>
      </c>
      <c r="E599"/>
      <c r="F599" s="61">
        <v>1</v>
      </c>
      <c r="G599" s="189">
        <v>5</v>
      </c>
      <c r="H599" s="33"/>
      <c r="I599" s="33"/>
      <c r="J599" s="33"/>
      <c r="K599" s="33"/>
      <c r="L599" s="177">
        <v>0.5</v>
      </c>
      <c r="M599" s="33"/>
      <c r="N599" s="33"/>
      <c r="O599" s="33"/>
      <c r="P599" s="33"/>
      <c r="Q599" s="33"/>
      <c r="R599" s="33"/>
      <c r="S599" s="177">
        <v>0.5</v>
      </c>
      <c r="T599" s="33"/>
      <c r="U599" s="33"/>
      <c r="V599" s="33"/>
      <c r="W599" s="33"/>
      <c r="X599" s="33"/>
      <c r="Y599" s="179">
        <v>1</v>
      </c>
      <c r="Z599" s="33"/>
      <c r="AA599" s="33"/>
      <c r="AB599" s="33"/>
      <c r="AC599" s="33"/>
      <c r="AD599" s="33"/>
      <c r="AE599" s="177">
        <v>0.5</v>
      </c>
      <c r="AF599" s="33"/>
      <c r="AG599" s="33"/>
      <c r="AH599" s="33"/>
      <c r="AI599" s="33"/>
      <c r="AJ599" s="33"/>
      <c r="AK599" s="33"/>
      <c r="AL599" s="33"/>
      <c r="AM599" s="33"/>
      <c r="AN599" s="33"/>
      <c r="AO599" s="9"/>
      <c r="AP599" s="9"/>
      <c r="AQ599" s="9"/>
      <c r="AR599" s="9"/>
      <c r="AS599" s="16"/>
      <c r="AT599" s="16"/>
      <c r="AU599" s="16"/>
      <c r="AV599" s="16"/>
      <c r="BF599" s="1"/>
      <c r="BG599" s="1"/>
      <c r="BH599" s="1"/>
      <c r="BI599" s="1"/>
      <c r="BJ599" s="1"/>
      <c r="BK599" s="1"/>
      <c r="BL599" s="1"/>
      <c r="BM599" s="1"/>
    </row>
    <row r="600" spans="1:65" ht="15.75">
      <c r="A600">
        <v>534</v>
      </c>
      <c r="C600" s="51">
        <v>5</v>
      </c>
      <c r="D600" s="38" t="s">
        <v>397</v>
      </c>
      <c r="E600"/>
      <c r="F600" s="61">
        <v>1</v>
      </c>
      <c r="G600" s="189" t="s">
        <v>579</v>
      </c>
      <c r="H600" s="33"/>
      <c r="I600" s="33"/>
      <c r="J600" s="33"/>
      <c r="K600" s="33"/>
      <c r="L600" s="177">
        <v>1</v>
      </c>
      <c r="M600" s="33"/>
      <c r="N600" s="33"/>
      <c r="O600" s="33"/>
      <c r="P600" s="33"/>
      <c r="Q600" s="33"/>
      <c r="R600" s="33"/>
      <c r="S600" s="177">
        <v>1</v>
      </c>
      <c r="T600" s="33"/>
      <c r="U600" s="33"/>
      <c r="V600" s="33"/>
      <c r="W600" s="33"/>
      <c r="X600" s="33"/>
      <c r="Y600" s="177">
        <v>1</v>
      </c>
      <c r="Z600" s="33"/>
      <c r="AA600" s="33"/>
      <c r="AB600" s="33"/>
      <c r="AC600" s="33"/>
      <c r="AD600" s="33"/>
      <c r="AE600" s="177">
        <v>1</v>
      </c>
      <c r="AF600" s="33"/>
      <c r="AG600" s="33"/>
      <c r="AH600" s="33"/>
      <c r="AI600" s="33"/>
      <c r="AJ600" s="33"/>
      <c r="AK600" s="33"/>
      <c r="AL600" s="33"/>
      <c r="AM600" s="33"/>
      <c r="AN600" s="33"/>
      <c r="AO600" s="9"/>
      <c r="AP600" s="9"/>
      <c r="AQ600" s="9"/>
      <c r="AR600" s="9"/>
      <c r="AS600" s="16"/>
      <c r="AT600" s="16"/>
      <c r="AU600" s="16"/>
      <c r="AV600" s="16"/>
      <c r="BF600" s="1"/>
      <c r="BG600" s="1"/>
      <c r="BH600" s="1"/>
      <c r="BI600" s="1"/>
      <c r="BJ600" s="1"/>
      <c r="BK600" s="1"/>
      <c r="BL600" s="1"/>
      <c r="BM600" s="1"/>
    </row>
    <row r="601" spans="1:65" ht="15.75">
      <c r="A601">
        <v>535</v>
      </c>
      <c r="C601" s="51">
        <v>6</v>
      </c>
      <c r="D601" s="38" t="s">
        <v>398</v>
      </c>
      <c r="E601"/>
      <c r="F601" s="61">
        <v>1</v>
      </c>
      <c r="G601" s="189">
        <v>3</v>
      </c>
      <c r="H601" s="33"/>
      <c r="I601" s="33"/>
      <c r="J601" s="33"/>
      <c r="K601" s="33"/>
      <c r="L601" s="177">
        <v>1</v>
      </c>
      <c r="M601" s="33"/>
      <c r="N601" s="33"/>
      <c r="O601" s="33"/>
      <c r="P601" s="33"/>
      <c r="Q601" s="33"/>
      <c r="R601" s="33"/>
      <c r="S601" s="177">
        <v>0.5</v>
      </c>
      <c r="T601" s="33"/>
      <c r="U601" s="33"/>
      <c r="V601" s="33"/>
      <c r="W601" s="33"/>
      <c r="X601" s="33"/>
      <c r="Y601" s="177">
        <v>0.5</v>
      </c>
      <c r="Z601" s="33"/>
      <c r="AA601" s="33"/>
      <c r="AB601" s="33"/>
      <c r="AC601" s="33"/>
      <c r="AD601" s="33"/>
      <c r="AE601" s="177">
        <v>1</v>
      </c>
      <c r="AF601" s="33"/>
      <c r="AG601" s="33"/>
      <c r="AH601" s="33"/>
      <c r="AI601" s="33"/>
      <c r="AJ601" s="33"/>
      <c r="AK601" s="33"/>
      <c r="AL601" s="33"/>
      <c r="AM601" s="33"/>
      <c r="AN601" s="33"/>
      <c r="AO601" s="9"/>
      <c r="AP601" s="9"/>
      <c r="AQ601" s="9"/>
      <c r="AR601" s="9"/>
      <c r="AS601" s="16"/>
      <c r="AT601" s="16"/>
      <c r="AU601" s="16"/>
      <c r="AV601" s="16"/>
      <c r="BF601" s="1"/>
      <c r="BG601" s="1"/>
      <c r="BH601" s="1"/>
      <c r="BI601" s="1"/>
      <c r="BJ601" s="1"/>
      <c r="BK601" s="1"/>
      <c r="BL601" s="1"/>
      <c r="BM601" s="1"/>
    </row>
    <row r="602" spans="1:65" ht="15.75">
      <c r="A602">
        <v>536</v>
      </c>
      <c r="C602" s="51">
        <v>7</v>
      </c>
      <c r="D602" s="38" t="s">
        <v>399</v>
      </c>
      <c r="E602"/>
      <c r="F602" s="61">
        <v>1</v>
      </c>
      <c r="G602" s="189">
        <v>3</v>
      </c>
      <c r="H602" s="33"/>
      <c r="I602" s="33"/>
      <c r="J602" s="33"/>
      <c r="K602" s="33"/>
      <c r="L602" s="177">
        <v>0.5</v>
      </c>
      <c r="M602" s="33"/>
      <c r="N602" s="33"/>
      <c r="O602" s="33"/>
      <c r="P602" s="33"/>
      <c r="Q602" s="33"/>
      <c r="R602" s="33"/>
      <c r="S602" s="177">
        <v>0.5</v>
      </c>
      <c r="T602" s="33"/>
      <c r="U602" s="33"/>
      <c r="V602" s="33"/>
      <c r="W602" s="33"/>
      <c r="X602" s="33"/>
      <c r="Y602" s="177">
        <v>0.5</v>
      </c>
      <c r="Z602" s="33"/>
      <c r="AA602" s="33"/>
      <c r="AB602" s="33"/>
      <c r="AC602" s="33"/>
      <c r="AD602" s="33"/>
      <c r="AE602" s="177">
        <v>1</v>
      </c>
      <c r="AF602" s="33"/>
      <c r="AG602" s="33"/>
      <c r="AH602" s="33"/>
      <c r="AI602" s="33"/>
      <c r="AJ602" s="33"/>
      <c r="AK602" s="33"/>
      <c r="AL602" s="33"/>
      <c r="AM602" s="33"/>
      <c r="AN602" s="33"/>
      <c r="AO602" s="9"/>
      <c r="AP602" s="9"/>
      <c r="AQ602" s="9"/>
      <c r="AR602" s="9"/>
      <c r="AS602" s="16"/>
      <c r="AT602" s="16"/>
      <c r="AU602" s="16"/>
      <c r="AV602" s="16"/>
      <c r="BF602" s="1"/>
      <c r="BG602" s="1"/>
      <c r="BH602" s="1"/>
      <c r="BI602" s="1"/>
      <c r="BJ602" s="1"/>
      <c r="BK602" s="1"/>
      <c r="BL602" s="1"/>
      <c r="BM602" s="1"/>
    </row>
    <row r="603" spans="1:65" ht="15.75">
      <c r="A603">
        <v>537</v>
      </c>
      <c r="C603" s="51">
        <v>8</v>
      </c>
      <c r="D603" s="38" t="s">
        <v>400</v>
      </c>
      <c r="E603">
        <v>1</v>
      </c>
      <c r="F603" s="61">
        <v>1</v>
      </c>
      <c r="G603" s="189">
        <v>3</v>
      </c>
      <c r="H603" s="33"/>
      <c r="I603" s="33"/>
      <c r="J603" s="177">
        <v>1</v>
      </c>
      <c r="K603" s="33"/>
      <c r="L603" s="177">
        <v>1</v>
      </c>
      <c r="M603" s="33"/>
      <c r="N603" s="33"/>
      <c r="O603" s="33"/>
      <c r="P603" s="177">
        <v>0.5</v>
      </c>
      <c r="Q603" s="33"/>
      <c r="R603" s="33"/>
      <c r="S603" s="177">
        <v>1</v>
      </c>
      <c r="T603" s="33"/>
      <c r="U603" s="33"/>
      <c r="V603" s="177">
        <v>1</v>
      </c>
      <c r="W603" s="33"/>
      <c r="X603" s="33"/>
      <c r="Y603" s="177">
        <v>1</v>
      </c>
      <c r="Z603" s="33"/>
      <c r="AA603" s="33"/>
      <c r="AB603" s="179">
        <v>1</v>
      </c>
      <c r="AC603" s="33"/>
      <c r="AD603" s="33"/>
      <c r="AE603" s="177">
        <v>0.5</v>
      </c>
      <c r="AF603" s="33"/>
      <c r="AG603" s="33"/>
      <c r="AH603" s="33"/>
      <c r="AI603" s="33"/>
      <c r="AJ603" s="33"/>
      <c r="AK603" s="33"/>
      <c r="AL603" s="33"/>
      <c r="AM603" s="33"/>
      <c r="AN603" s="33"/>
      <c r="AO603" s="9"/>
      <c r="AP603" s="9"/>
      <c r="AQ603" s="9"/>
      <c r="AR603" s="9"/>
      <c r="AS603" s="16"/>
      <c r="AT603" s="16"/>
      <c r="AU603" s="16"/>
      <c r="AV603" s="16"/>
      <c r="BF603" s="1"/>
      <c r="BG603" s="1"/>
      <c r="BH603" s="1"/>
      <c r="BI603" s="1"/>
      <c r="BJ603" s="1"/>
      <c r="BK603" s="1"/>
      <c r="BL603" s="1"/>
      <c r="BM603" s="1"/>
    </row>
    <row r="604" spans="1:65" ht="15.75">
      <c r="A604">
        <v>538</v>
      </c>
      <c r="C604" s="51">
        <v>9</v>
      </c>
      <c r="D604" s="38" t="s">
        <v>401</v>
      </c>
      <c r="E604">
        <v>0</v>
      </c>
      <c r="F604" s="61">
        <v>1</v>
      </c>
      <c r="G604" s="189">
        <v>3</v>
      </c>
      <c r="H604" s="33"/>
      <c r="I604" s="33"/>
      <c r="J604" s="33"/>
      <c r="K604" s="33"/>
      <c r="L604" s="177">
        <v>0.5</v>
      </c>
      <c r="M604" s="33"/>
      <c r="N604" s="33"/>
      <c r="O604" s="33"/>
      <c r="P604" s="33"/>
      <c r="Q604" s="33"/>
      <c r="R604" s="33"/>
      <c r="S604" s="177">
        <v>1</v>
      </c>
      <c r="T604" s="33"/>
      <c r="U604" s="33"/>
      <c r="V604" s="33"/>
      <c r="W604" s="33"/>
      <c r="X604" s="33"/>
      <c r="Y604" s="177">
        <v>1</v>
      </c>
      <c r="Z604" s="33"/>
      <c r="AA604" s="33"/>
      <c r="AB604" s="33"/>
      <c r="AC604" s="33"/>
      <c r="AD604" s="33"/>
      <c r="AE604" s="177">
        <v>1</v>
      </c>
      <c r="AF604" s="33"/>
      <c r="AG604" s="33"/>
      <c r="AH604" s="33"/>
      <c r="AI604" s="33"/>
      <c r="AJ604" s="33"/>
      <c r="AK604" s="33"/>
      <c r="AL604" s="33"/>
      <c r="AM604" s="33"/>
      <c r="AN604" s="33"/>
      <c r="AO604" s="9"/>
      <c r="AP604" s="9"/>
      <c r="AQ604" s="9"/>
      <c r="AR604" s="9"/>
      <c r="AS604" s="16"/>
      <c r="AT604" s="16"/>
      <c r="AU604" s="16"/>
      <c r="AV604" s="16"/>
      <c r="BF604" s="1"/>
      <c r="BG604" s="1"/>
      <c r="BH604" s="1"/>
      <c r="BI604" s="1"/>
      <c r="BJ604" s="1"/>
      <c r="BK604" s="1"/>
      <c r="BL604" s="1"/>
      <c r="BM604" s="1"/>
    </row>
    <row r="605" spans="1:65" ht="15.75">
      <c r="A605">
        <v>539</v>
      </c>
      <c r="C605" s="51">
        <v>10</v>
      </c>
      <c r="D605" s="38" t="s">
        <v>567</v>
      </c>
      <c r="E605"/>
      <c r="F605" s="61">
        <v>1</v>
      </c>
      <c r="G605" s="189" t="s">
        <v>579</v>
      </c>
      <c r="H605" s="33"/>
      <c r="I605" s="33"/>
      <c r="J605" s="33"/>
      <c r="K605" s="33"/>
      <c r="L605" s="177">
        <v>0.5</v>
      </c>
      <c r="M605" s="33"/>
      <c r="N605" s="33"/>
      <c r="O605" s="33"/>
      <c r="P605" s="33"/>
      <c r="Q605" s="33"/>
      <c r="R605" s="33"/>
      <c r="S605" s="177">
        <v>0.5</v>
      </c>
      <c r="T605" s="33"/>
      <c r="U605" s="33"/>
      <c r="V605" s="33"/>
      <c r="W605" s="33"/>
      <c r="X605" s="33"/>
      <c r="Y605" s="177">
        <v>1</v>
      </c>
      <c r="Z605" s="33"/>
      <c r="AA605" s="33"/>
      <c r="AB605" s="33"/>
      <c r="AC605" s="33"/>
      <c r="AD605" s="33"/>
      <c r="AE605" s="177">
        <v>1</v>
      </c>
      <c r="AF605" s="33"/>
      <c r="AG605" s="33"/>
      <c r="AH605" s="33"/>
      <c r="AI605" s="33"/>
      <c r="AJ605" s="33"/>
      <c r="AK605" s="33"/>
      <c r="AL605" s="33"/>
      <c r="AM605" s="33"/>
      <c r="AN605" s="33"/>
      <c r="AO605" s="9"/>
      <c r="AP605" s="9"/>
      <c r="AQ605" s="9"/>
      <c r="AR605" s="9"/>
      <c r="AS605" s="16"/>
      <c r="AT605" s="16"/>
      <c r="AU605" s="16"/>
      <c r="AV605" s="16"/>
      <c r="BF605" s="1"/>
      <c r="BG605" s="1"/>
      <c r="BH605" s="1"/>
      <c r="BI605" s="1"/>
      <c r="BJ605" s="1"/>
      <c r="BK605" s="1"/>
      <c r="BL605" s="1"/>
      <c r="BM605" s="1"/>
    </row>
    <row r="606" spans="1:65" ht="15.75">
      <c r="A606">
        <v>540</v>
      </c>
      <c r="C606" s="51">
        <v>11</v>
      </c>
      <c r="D606" s="54" t="s">
        <v>25</v>
      </c>
      <c r="E606">
        <v>1</v>
      </c>
      <c r="F606" s="61">
        <v>1</v>
      </c>
      <c r="G606" s="189">
        <v>5</v>
      </c>
      <c r="H606" s="33"/>
      <c r="I606" s="33"/>
      <c r="J606" s="179">
        <v>1</v>
      </c>
      <c r="K606" s="33"/>
      <c r="L606" s="177">
        <v>0.5</v>
      </c>
      <c r="M606" s="33"/>
      <c r="N606" s="33"/>
      <c r="O606" s="33"/>
      <c r="P606" s="179">
        <v>1</v>
      </c>
      <c r="Q606" s="33"/>
      <c r="R606" s="33"/>
      <c r="S606" s="177">
        <v>0.5</v>
      </c>
      <c r="T606" s="33"/>
      <c r="U606" s="33"/>
      <c r="V606" s="179">
        <v>1</v>
      </c>
      <c r="W606" s="33"/>
      <c r="X606" s="33"/>
      <c r="Y606" s="179">
        <v>0.5</v>
      </c>
      <c r="Z606" s="33"/>
      <c r="AA606" s="33"/>
      <c r="AB606" s="177">
        <v>1</v>
      </c>
      <c r="AC606" s="33"/>
      <c r="AD606" s="33"/>
      <c r="AE606" s="177">
        <v>1</v>
      </c>
      <c r="AF606" s="33"/>
      <c r="AG606" s="33"/>
      <c r="AH606" s="33"/>
      <c r="AI606" s="33"/>
      <c r="AJ606" s="33"/>
      <c r="AK606" s="33"/>
      <c r="AL606" s="33"/>
      <c r="AM606" s="33"/>
      <c r="AN606" s="33"/>
      <c r="AO606" s="9"/>
      <c r="AP606" s="9"/>
      <c r="AQ606" s="9"/>
      <c r="AR606" s="9"/>
      <c r="AS606" s="16"/>
      <c r="AT606" s="16"/>
      <c r="AU606" s="16"/>
      <c r="AV606" s="16"/>
      <c r="BF606" s="1"/>
      <c r="BG606" s="1"/>
      <c r="BH606" s="1"/>
      <c r="BI606" s="1"/>
      <c r="BJ606" s="1"/>
      <c r="BK606" s="1"/>
      <c r="BL606" s="1"/>
      <c r="BM606" s="1"/>
    </row>
    <row r="607" spans="1:65" ht="15.75">
      <c r="A607">
        <v>541</v>
      </c>
      <c r="C607" s="51">
        <v>12</v>
      </c>
      <c r="D607" s="38" t="s">
        <v>561</v>
      </c>
      <c r="E607">
        <v>1</v>
      </c>
      <c r="F607" s="20">
        <v>1</v>
      </c>
      <c r="G607" s="189">
        <v>5</v>
      </c>
      <c r="H607" s="33"/>
      <c r="I607" s="33"/>
      <c r="J607" s="177">
        <v>1</v>
      </c>
      <c r="K607" s="33"/>
      <c r="L607" s="177">
        <v>0.5</v>
      </c>
      <c r="M607" s="33"/>
      <c r="N607" s="33"/>
      <c r="O607" s="33"/>
      <c r="P607" s="177">
        <v>1</v>
      </c>
      <c r="Q607" s="33"/>
      <c r="R607" s="33"/>
      <c r="S607" s="179">
        <v>0.5</v>
      </c>
      <c r="T607" s="33"/>
      <c r="U607" s="33"/>
      <c r="V607" s="177">
        <v>1</v>
      </c>
      <c r="W607" s="33"/>
      <c r="X607" s="33"/>
      <c r="Y607" s="177">
        <v>1</v>
      </c>
      <c r="Z607" s="33"/>
      <c r="AA607" s="33"/>
      <c r="AB607" s="177">
        <v>1</v>
      </c>
      <c r="AC607" s="33"/>
      <c r="AD607" s="33"/>
      <c r="AE607" s="177">
        <v>1</v>
      </c>
      <c r="AF607" s="33"/>
      <c r="AG607" s="33"/>
      <c r="AH607" s="33"/>
      <c r="AI607" s="33"/>
      <c r="AJ607" s="33"/>
      <c r="AK607" s="33"/>
      <c r="AL607" s="33"/>
      <c r="AM607" s="33"/>
      <c r="AN607" s="33"/>
      <c r="AO607" s="9"/>
      <c r="AP607" s="9"/>
      <c r="AQ607" s="9"/>
      <c r="AR607" s="9"/>
      <c r="AS607" s="16"/>
      <c r="AT607" s="16"/>
      <c r="AU607" s="16"/>
      <c r="AV607" s="16"/>
      <c r="BF607" s="1"/>
      <c r="BG607" s="1"/>
      <c r="BH607" s="1"/>
      <c r="BI607" s="1"/>
      <c r="BJ607" s="1"/>
      <c r="BK607" s="1"/>
      <c r="BL607" s="1"/>
      <c r="BM607" s="1"/>
    </row>
    <row r="608" spans="1:247" ht="15.75">
      <c r="A608">
        <v>542</v>
      </c>
      <c r="C608" s="51">
        <v>13</v>
      </c>
      <c r="D608" s="38" t="s">
        <v>402</v>
      </c>
      <c r="E608"/>
      <c r="F608" s="61">
        <v>1</v>
      </c>
      <c r="G608" s="189" t="s">
        <v>579</v>
      </c>
      <c r="H608" s="33"/>
      <c r="I608" s="33"/>
      <c r="J608" s="33"/>
      <c r="K608" s="33"/>
      <c r="L608" s="177">
        <v>0.5</v>
      </c>
      <c r="M608" s="33"/>
      <c r="N608" s="33"/>
      <c r="O608" s="33"/>
      <c r="P608" s="33"/>
      <c r="Q608" s="33"/>
      <c r="R608" s="33"/>
      <c r="S608" s="177">
        <v>1</v>
      </c>
      <c r="T608" s="33"/>
      <c r="U608" s="33"/>
      <c r="V608" s="33"/>
      <c r="W608" s="33"/>
      <c r="X608" s="33"/>
      <c r="Y608" s="177">
        <v>1</v>
      </c>
      <c r="Z608" s="33"/>
      <c r="AA608" s="33"/>
      <c r="AB608" s="33"/>
      <c r="AC608" s="33"/>
      <c r="AD608" s="33"/>
      <c r="AE608" s="177">
        <v>0.5</v>
      </c>
      <c r="AF608" s="33"/>
      <c r="AG608" s="33"/>
      <c r="AH608" s="33"/>
      <c r="AI608" s="33"/>
      <c r="AJ608" s="33"/>
      <c r="AK608" s="33"/>
      <c r="AL608" s="33"/>
      <c r="AM608" s="33"/>
      <c r="AN608" s="33"/>
      <c r="AO608" s="9"/>
      <c r="AP608" s="9"/>
      <c r="AQ608" s="9"/>
      <c r="AR608" s="9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16"/>
      <c r="GV608" s="16"/>
      <c r="GW608" s="16"/>
      <c r="GX608" s="16"/>
      <c r="GY608" s="16"/>
      <c r="GZ608" s="16"/>
      <c r="HA608" s="16"/>
      <c r="HB608" s="16"/>
      <c r="HC608" s="16"/>
      <c r="HD608" s="16"/>
      <c r="HE608" s="16"/>
      <c r="HF608" s="16"/>
      <c r="HG608" s="16"/>
      <c r="HH608" s="16"/>
      <c r="HI608" s="16"/>
      <c r="HJ608" s="16"/>
      <c r="HK608" s="16"/>
      <c r="HL608" s="16"/>
      <c r="HM608" s="16"/>
      <c r="HN608" s="16"/>
      <c r="HO608" s="16"/>
      <c r="HP608" s="16"/>
      <c r="HQ608" s="16"/>
      <c r="HR608" s="16"/>
      <c r="HS608" s="16"/>
      <c r="HT608" s="16"/>
      <c r="HU608" s="16"/>
      <c r="HV608" s="16"/>
      <c r="HW608" s="16"/>
      <c r="HX608" s="16"/>
      <c r="HY608" s="16"/>
      <c r="HZ608" s="16"/>
      <c r="IA608" s="16"/>
      <c r="IB608" s="16"/>
      <c r="IC608" s="16"/>
      <c r="ID608" s="16"/>
      <c r="IE608" s="16"/>
      <c r="IF608" s="16"/>
      <c r="IG608" s="16"/>
      <c r="IH608" s="16"/>
      <c r="II608" s="16"/>
      <c r="IJ608" s="16"/>
      <c r="IK608" s="16"/>
      <c r="IL608" s="16"/>
      <c r="IM608" s="16"/>
    </row>
    <row r="609" spans="1:65" ht="15.75">
      <c r="A609">
        <v>543</v>
      </c>
      <c r="C609" s="51">
        <v>14</v>
      </c>
      <c r="D609" s="38" t="s">
        <v>403</v>
      </c>
      <c r="E609"/>
      <c r="F609" s="61">
        <v>1</v>
      </c>
      <c r="G609" s="189">
        <v>3</v>
      </c>
      <c r="H609" s="33"/>
      <c r="I609" s="33"/>
      <c r="J609" s="33"/>
      <c r="K609" s="33"/>
      <c r="L609" s="177">
        <v>0.5</v>
      </c>
      <c r="M609" s="33"/>
      <c r="N609" s="33"/>
      <c r="O609" s="33"/>
      <c r="P609" s="33"/>
      <c r="Q609" s="33"/>
      <c r="R609" s="33"/>
      <c r="S609" s="177">
        <v>1</v>
      </c>
      <c r="T609" s="33"/>
      <c r="U609" s="33"/>
      <c r="V609" s="33"/>
      <c r="W609" s="33"/>
      <c r="X609" s="33"/>
      <c r="Y609" s="179">
        <v>1</v>
      </c>
      <c r="Z609" s="33"/>
      <c r="AA609" s="33"/>
      <c r="AB609" s="33"/>
      <c r="AC609" s="33"/>
      <c r="AD609" s="33"/>
      <c r="AE609" s="177">
        <v>0.5</v>
      </c>
      <c r="AF609" s="33"/>
      <c r="AG609" s="33"/>
      <c r="AH609" s="33"/>
      <c r="AI609" s="33"/>
      <c r="AJ609" s="33"/>
      <c r="AK609" s="33"/>
      <c r="AL609" s="33"/>
      <c r="AM609" s="33"/>
      <c r="AN609" s="33"/>
      <c r="AO609" s="9"/>
      <c r="AP609" s="9"/>
      <c r="AQ609" s="9"/>
      <c r="AR609" s="9"/>
      <c r="AS609" s="16"/>
      <c r="AT609" s="16"/>
      <c r="AU609" s="16"/>
      <c r="AV609" s="16"/>
      <c r="BF609" s="1"/>
      <c r="BG609" s="1"/>
      <c r="BH609" s="1"/>
      <c r="BI609" s="1"/>
      <c r="BJ609" s="1"/>
      <c r="BK609" s="1"/>
      <c r="BL609" s="1"/>
      <c r="BM609" s="1"/>
    </row>
    <row r="610" spans="1:65" ht="15.75">
      <c r="A610">
        <v>544</v>
      </c>
      <c r="C610" s="51">
        <v>15</v>
      </c>
      <c r="D610" s="38" t="s">
        <v>85</v>
      </c>
      <c r="E610"/>
      <c r="F610" s="61">
        <v>1</v>
      </c>
      <c r="G610" s="189">
        <v>5</v>
      </c>
      <c r="H610" s="33"/>
      <c r="I610" s="33"/>
      <c r="J610" s="33"/>
      <c r="K610" s="33"/>
      <c r="L610" s="177">
        <v>1</v>
      </c>
      <c r="M610" s="33"/>
      <c r="N610" s="33"/>
      <c r="O610" s="33"/>
      <c r="P610" s="33"/>
      <c r="Q610" s="33"/>
      <c r="R610" s="33"/>
      <c r="S610" s="177">
        <v>0.5</v>
      </c>
      <c r="T610" s="33"/>
      <c r="U610" s="33"/>
      <c r="V610" s="33"/>
      <c r="W610" s="33"/>
      <c r="X610" s="33"/>
      <c r="Y610" s="179">
        <v>1</v>
      </c>
      <c r="Z610" s="33"/>
      <c r="AA610" s="33"/>
      <c r="AB610" s="33"/>
      <c r="AC610" s="33"/>
      <c r="AD610" s="33"/>
      <c r="AE610" s="177">
        <v>1</v>
      </c>
      <c r="AF610" s="33"/>
      <c r="AG610" s="33"/>
      <c r="AH610" s="33"/>
      <c r="AI610" s="33"/>
      <c r="AJ610" s="33"/>
      <c r="AK610" s="33"/>
      <c r="AL610" s="33"/>
      <c r="AM610" s="33"/>
      <c r="AN610" s="33"/>
      <c r="AO610" s="9"/>
      <c r="AP610" s="9"/>
      <c r="AQ610" s="9"/>
      <c r="AR610" s="9"/>
      <c r="AS610" s="16"/>
      <c r="AT610" s="16"/>
      <c r="AU610" s="16"/>
      <c r="AV610" s="16"/>
      <c r="BF610" s="1"/>
      <c r="BG610" s="1"/>
      <c r="BH610" s="1"/>
      <c r="BI610" s="1"/>
      <c r="BJ610" s="1"/>
      <c r="BK610" s="1"/>
      <c r="BL610" s="1"/>
      <c r="BM610" s="1"/>
    </row>
    <row r="611" spans="1:65" ht="15.75">
      <c r="A611">
        <v>545</v>
      </c>
      <c r="C611" s="51">
        <v>16</v>
      </c>
      <c r="D611" s="38" t="s">
        <v>562</v>
      </c>
      <c r="E611"/>
      <c r="F611" s="61">
        <v>1</v>
      </c>
      <c r="G611" s="189">
        <v>3</v>
      </c>
      <c r="H611" s="33"/>
      <c r="I611" s="33"/>
      <c r="J611" s="33"/>
      <c r="K611" s="33"/>
      <c r="L611" s="177">
        <v>1</v>
      </c>
      <c r="M611" s="33"/>
      <c r="N611" s="33"/>
      <c r="O611" s="33"/>
      <c r="P611" s="33"/>
      <c r="Q611" s="33"/>
      <c r="R611" s="33"/>
      <c r="S611" s="177">
        <v>1</v>
      </c>
      <c r="T611" s="33"/>
      <c r="U611" s="33"/>
      <c r="V611" s="33"/>
      <c r="W611" s="33"/>
      <c r="X611" s="33"/>
      <c r="Y611" s="177">
        <v>1</v>
      </c>
      <c r="Z611" s="33"/>
      <c r="AA611" s="33"/>
      <c r="AB611" s="33"/>
      <c r="AC611" s="33"/>
      <c r="AD611" s="33"/>
      <c r="AE611" s="177">
        <v>0.5</v>
      </c>
      <c r="AF611" s="33"/>
      <c r="AG611" s="33"/>
      <c r="AH611" s="33"/>
      <c r="AI611" s="33"/>
      <c r="AJ611" s="33"/>
      <c r="AK611" s="33"/>
      <c r="AL611" s="33"/>
      <c r="AO611" s="9"/>
      <c r="AP611" s="9"/>
      <c r="AQ611" s="9"/>
      <c r="AR611" s="9"/>
      <c r="AS611" s="16"/>
      <c r="AT611" s="16"/>
      <c r="AU611" s="16"/>
      <c r="AV611" s="16"/>
      <c r="BF611" s="1"/>
      <c r="BG611" s="1"/>
      <c r="BH611" s="1"/>
      <c r="BI611" s="1"/>
      <c r="BJ611" s="1"/>
      <c r="BK611" s="1"/>
      <c r="BL611" s="1"/>
      <c r="BM611" s="1"/>
    </row>
    <row r="612" spans="1:65" ht="15.75">
      <c r="A612">
        <v>546</v>
      </c>
      <c r="C612" s="51">
        <v>17</v>
      </c>
      <c r="D612" s="38" t="s">
        <v>404</v>
      </c>
      <c r="E612">
        <v>1</v>
      </c>
      <c r="F612" s="61">
        <v>1</v>
      </c>
      <c r="G612" s="189">
        <v>3</v>
      </c>
      <c r="H612" s="33"/>
      <c r="I612" s="33"/>
      <c r="J612" s="177">
        <v>0.5</v>
      </c>
      <c r="K612" s="33"/>
      <c r="L612" s="177">
        <v>1</v>
      </c>
      <c r="M612" s="33"/>
      <c r="N612" s="33"/>
      <c r="O612" s="33"/>
      <c r="P612" s="177">
        <v>0.5</v>
      </c>
      <c r="Q612" s="33"/>
      <c r="R612" s="33"/>
      <c r="S612" s="177">
        <v>1</v>
      </c>
      <c r="T612" s="33"/>
      <c r="U612" s="33"/>
      <c r="V612" s="177">
        <v>0.5</v>
      </c>
      <c r="W612" s="33"/>
      <c r="X612" s="33"/>
      <c r="Y612" s="177">
        <v>0.5</v>
      </c>
      <c r="Z612" s="33"/>
      <c r="AA612" s="33"/>
      <c r="AB612" s="177">
        <v>0.5</v>
      </c>
      <c r="AC612" s="33"/>
      <c r="AD612" s="33"/>
      <c r="AE612" s="177">
        <v>0.5</v>
      </c>
      <c r="AF612" s="33"/>
      <c r="AG612" s="33"/>
      <c r="AH612" s="33"/>
      <c r="AI612" s="33"/>
      <c r="AJ612" s="33"/>
      <c r="AK612" s="33"/>
      <c r="AL612" s="33"/>
      <c r="AO612" s="9"/>
      <c r="AP612" s="9"/>
      <c r="AQ612" s="9"/>
      <c r="AR612" s="9"/>
      <c r="AS612" s="16"/>
      <c r="AT612" s="16"/>
      <c r="AU612" s="16"/>
      <c r="AV612" s="16"/>
      <c r="BF612" s="1"/>
      <c r="BG612" s="1"/>
      <c r="BH612" s="1"/>
      <c r="BI612" s="1"/>
      <c r="BJ612" s="1"/>
      <c r="BK612" s="1"/>
      <c r="BL612" s="1"/>
      <c r="BM612" s="1"/>
    </row>
    <row r="613" spans="1:65" ht="15.75">
      <c r="A613">
        <v>547</v>
      </c>
      <c r="C613" s="51">
        <v>18</v>
      </c>
      <c r="D613" s="38" t="s">
        <v>405</v>
      </c>
      <c r="E613"/>
      <c r="F613" s="61">
        <v>1</v>
      </c>
      <c r="G613" s="189">
        <v>3</v>
      </c>
      <c r="H613" s="33"/>
      <c r="I613" s="33"/>
      <c r="J613" s="33"/>
      <c r="K613" s="33"/>
      <c r="L613" s="177">
        <v>0.5</v>
      </c>
      <c r="M613" s="33"/>
      <c r="N613" s="33"/>
      <c r="O613" s="33"/>
      <c r="P613" s="33"/>
      <c r="Q613" s="33"/>
      <c r="R613" s="33"/>
      <c r="S613" s="177">
        <v>1</v>
      </c>
      <c r="T613" s="33"/>
      <c r="U613" s="33"/>
      <c r="V613" s="33"/>
      <c r="W613" s="33"/>
      <c r="X613" s="33"/>
      <c r="Y613" s="177">
        <v>1</v>
      </c>
      <c r="Z613" s="33"/>
      <c r="AA613" s="33"/>
      <c r="AB613" s="33"/>
      <c r="AC613" s="33"/>
      <c r="AD613" s="33"/>
      <c r="AE613" s="177">
        <v>1</v>
      </c>
      <c r="AF613" s="33"/>
      <c r="AG613" s="33"/>
      <c r="AH613" s="33"/>
      <c r="AI613" s="33"/>
      <c r="AJ613" s="33"/>
      <c r="AK613" s="33"/>
      <c r="AL613" s="33"/>
      <c r="AM613" s="33"/>
      <c r="AN613" s="33"/>
      <c r="AO613" s="9"/>
      <c r="AP613" s="9"/>
      <c r="AQ613" s="9"/>
      <c r="AR613" s="9"/>
      <c r="AS613" s="16"/>
      <c r="AT613" s="16"/>
      <c r="AU613" s="16"/>
      <c r="AV613" s="16"/>
      <c r="BF613" s="1"/>
      <c r="BG613" s="1"/>
      <c r="BH613" s="1"/>
      <c r="BI613" s="1"/>
      <c r="BJ613" s="1"/>
      <c r="BK613" s="1"/>
      <c r="BL613" s="1"/>
      <c r="BM613" s="1"/>
    </row>
    <row r="614" spans="1:65" ht="15.75">
      <c r="A614">
        <v>548</v>
      </c>
      <c r="C614" s="51">
        <v>19</v>
      </c>
      <c r="D614" s="38" t="s">
        <v>406</v>
      </c>
      <c r="E614"/>
      <c r="F614" s="61">
        <v>1</v>
      </c>
      <c r="G614" s="189">
        <v>3</v>
      </c>
      <c r="H614" s="33"/>
      <c r="I614" s="33"/>
      <c r="J614" s="33"/>
      <c r="K614" s="33"/>
      <c r="L614" s="177">
        <v>1</v>
      </c>
      <c r="M614" s="33"/>
      <c r="N614" s="33"/>
      <c r="O614" s="33"/>
      <c r="P614" s="33"/>
      <c r="Q614" s="33"/>
      <c r="R614" s="33"/>
      <c r="S614" s="179">
        <v>0.5</v>
      </c>
      <c r="T614" s="33"/>
      <c r="U614" s="33"/>
      <c r="V614" s="33"/>
      <c r="W614" s="33"/>
      <c r="X614" s="33"/>
      <c r="Y614" s="177">
        <v>1</v>
      </c>
      <c r="Z614" s="33"/>
      <c r="AA614" s="33"/>
      <c r="AB614" s="33"/>
      <c r="AC614" s="33"/>
      <c r="AD614" s="33"/>
      <c r="AE614" s="177">
        <v>1</v>
      </c>
      <c r="AF614" s="33"/>
      <c r="AG614" s="33"/>
      <c r="AH614" s="33"/>
      <c r="AI614" s="33"/>
      <c r="AJ614" s="33"/>
      <c r="AK614" s="33"/>
      <c r="AL614" s="33"/>
      <c r="AM614" s="33"/>
      <c r="AN614" s="33"/>
      <c r="AO614" s="9"/>
      <c r="AP614" s="9"/>
      <c r="AQ614" s="9"/>
      <c r="AR614" s="9"/>
      <c r="AS614" s="16"/>
      <c r="AT614" s="16"/>
      <c r="AU614" s="16"/>
      <c r="AV614" s="16"/>
      <c r="BF614" s="1"/>
      <c r="BG614" s="1"/>
      <c r="BH614" s="1"/>
      <c r="BI614" s="1"/>
      <c r="BJ614" s="1"/>
      <c r="BK614" s="1"/>
      <c r="BL614" s="1"/>
      <c r="BM614" s="1"/>
    </row>
    <row r="615" spans="1:65" ht="15.75">
      <c r="A615">
        <v>549</v>
      </c>
      <c r="C615" s="51">
        <v>20</v>
      </c>
      <c r="D615" s="38" t="s">
        <v>407</v>
      </c>
      <c r="E615">
        <v>1</v>
      </c>
      <c r="F615" s="61">
        <v>1</v>
      </c>
      <c r="G615" s="189">
        <v>3</v>
      </c>
      <c r="H615" s="33"/>
      <c r="I615" s="33"/>
      <c r="J615" s="177">
        <v>0.5</v>
      </c>
      <c r="K615" s="33"/>
      <c r="L615" s="177">
        <v>1</v>
      </c>
      <c r="M615" s="33"/>
      <c r="N615" s="33"/>
      <c r="O615" s="33"/>
      <c r="P615" s="177">
        <v>1</v>
      </c>
      <c r="Q615" s="33"/>
      <c r="R615" s="33"/>
      <c r="S615" s="177">
        <v>1</v>
      </c>
      <c r="T615" s="33"/>
      <c r="U615" s="33"/>
      <c r="V615" s="177">
        <v>0.5</v>
      </c>
      <c r="W615" s="33"/>
      <c r="X615" s="33"/>
      <c r="Y615" s="177">
        <v>1</v>
      </c>
      <c r="Z615" s="33"/>
      <c r="AA615" s="33"/>
      <c r="AB615" s="177">
        <v>1</v>
      </c>
      <c r="AC615" s="33"/>
      <c r="AD615" s="33"/>
      <c r="AE615" s="177">
        <v>0.5</v>
      </c>
      <c r="AF615" s="33"/>
      <c r="AG615" s="33"/>
      <c r="AH615" s="33"/>
      <c r="AI615" s="33"/>
      <c r="AJ615" s="33"/>
      <c r="AK615" s="33"/>
      <c r="AL615" s="33"/>
      <c r="AM615" s="33"/>
      <c r="AN615" s="33"/>
      <c r="AO615" s="9"/>
      <c r="AP615" s="9"/>
      <c r="AQ615" s="9"/>
      <c r="AR615" s="9"/>
      <c r="AS615" s="16"/>
      <c r="AT615" s="16"/>
      <c r="AU615" s="16"/>
      <c r="AV615" s="16"/>
      <c r="BF615" s="1"/>
      <c r="BG615" s="1"/>
      <c r="BH615" s="1"/>
      <c r="BI615" s="1"/>
      <c r="BJ615" s="1"/>
      <c r="BK615" s="1"/>
      <c r="BL615" s="1"/>
      <c r="BM615" s="1"/>
    </row>
    <row r="616" spans="1:65" ht="15.75">
      <c r="A616">
        <v>550</v>
      </c>
      <c r="C616" s="51">
        <v>21</v>
      </c>
      <c r="D616" s="38" t="s">
        <v>408</v>
      </c>
      <c r="E616"/>
      <c r="F616" s="61">
        <v>1</v>
      </c>
      <c r="G616" s="189" t="s">
        <v>579</v>
      </c>
      <c r="H616" s="33"/>
      <c r="I616" s="33"/>
      <c r="J616" s="33"/>
      <c r="K616" s="33"/>
      <c r="L616" s="177">
        <v>1</v>
      </c>
      <c r="M616" s="33"/>
      <c r="N616" s="33"/>
      <c r="O616" s="33"/>
      <c r="P616" s="33"/>
      <c r="Q616" s="33"/>
      <c r="R616" s="33"/>
      <c r="S616" s="177">
        <v>1</v>
      </c>
      <c r="T616" s="33"/>
      <c r="U616" s="33"/>
      <c r="V616" s="33"/>
      <c r="W616" s="33"/>
      <c r="X616" s="33"/>
      <c r="Y616" s="177">
        <v>1</v>
      </c>
      <c r="Z616" s="33"/>
      <c r="AA616" s="33"/>
      <c r="AB616" s="33"/>
      <c r="AC616" s="33"/>
      <c r="AD616" s="33"/>
      <c r="AE616" s="177">
        <v>1</v>
      </c>
      <c r="AF616" s="33"/>
      <c r="AG616" s="33"/>
      <c r="AH616" s="33"/>
      <c r="AI616" s="33"/>
      <c r="AJ616" s="33"/>
      <c r="AK616" s="33"/>
      <c r="AL616" s="33"/>
      <c r="AM616" s="33"/>
      <c r="AN616" s="33"/>
      <c r="AO616" s="9"/>
      <c r="AP616" s="9"/>
      <c r="AQ616" s="9"/>
      <c r="AR616" s="9"/>
      <c r="AS616" s="16"/>
      <c r="AT616" s="16"/>
      <c r="AU616" s="16"/>
      <c r="AV616" s="16"/>
      <c r="BF616" s="1"/>
      <c r="BG616" s="1"/>
      <c r="BH616" s="1"/>
      <c r="BI616" s="1"/>
      <c r="BJ616" s="1"/>
      <c r="BK616" s="1"/>
      <c r="BL616" s="1"/>
      <c r="BM616" s="1"/>
    </row>
    <row r="617" spans="1:65" ht="15.75">
      <c r="A617">
        <v>551</v>
      </c>
      <c r="C617" s="51">
        <v>22</v>
      </c>
      <c r="D617" s="38" t="s">
        <v>405</v>
      </c>
      <c r="E617"/>
      <c r="F617" s="61">
        <v>1</v>
      </c>
      <c r="G617" s="189">
        <v>3</v>
      </c>
      <c r="H617" s="33"/>
      <c r="I617" s="33"/>
      <c r="J617" s="33"/>
      <c r="K617" s="33"/>
      <c r="L617" s="177">
        <v>1</v>
      </c>
      <c r="M617" s="33"/>
      <c r="N617" s="33"/>
      <c r="O617" s="33"/>
      <c r="P617" s="33"/>
      <c r="Q617" s="33"/>
      <c r="R617" s="33"/>
      <c r="S617" s="177">
        <v>1</v>
      </c>
      <c r="T617" s="33"/>
      <c r="U617" s="33"/>
      <c r="V617" s="33"/>
      <c r="W617" s="33"/>
      <c r="X617" s="33"/>
      <c r="Y617" s="177">
        <v>0.5</v>
      </c>
      <c r="Z617" s="33"/>
      <c r="AA617" s="33"/>
      <c r="AB617" s="33"/>
      <c r="AC617" s="33"/>
      <c r="AD617" s="33"/>
      <c r="AE617" s="177">
        <v>1</v>
      </c>
      <c r="AF617" s="33"/>
      <c r="AG617" s="33"/>
      <c r="AH617" s="33"/>
      <c r="AI617" s="33"/>
      <c r="AJ617" s="33"/>
      <c r="AK617" s="33"/>
      <c r="AL617" s="33"/>
      <c r="AM617" s="33"/>
      <c r="AN617" s="33"/>
      <c r="AO617" s="9"/>
      <c r="AP617" s="9"/>
      <c r="AQ617" s="9"/>
      <c r="AR617" s="9"/>
      <c r="AS617" s="16"/>
      <c r="AT617" s="16"/>
      <c r="AU617" s="16"/>
      <c r="AV617" s="16"/>
      <c r="BF617" s="1"/>
      <c r="BG617" s="1"/>
      <c r="BH617" s="1"/>
      <c r="BI617" s="1"/>
      <c r="BJ617" s="1"/>
      <c r="BK617" s="1"/>
      <c r="BL617" s="1"/>
      <c r="BM617" s="1"/>
    </row>
    <row r="618" spans="1:65" ht="15.75">
      <c r="A618">
        <v>552</v>
      </c>
      <c r="C618" s="51">
        <v>23</v>
      </c>
      <c r="D618" s="38" t="s">
        <v>195</v>
      </c>
      <c r="E618"/>
      <c r="F618" s="61">
        <v>1</v>
      </c>
      <c r="G618" s="189">
        <v>3</v>
      </c>
      <c r="H618" s="33"/>
      <c r="I618" s="33"/>
      <c r="J618" s="33"/>
      <c r="K618" s="33"/>
      <c r="L618" s="177">
        <v>1</v>
      </c>
      <c r="M618" s="33"/>
      <c r="N618" s="33"/>
      <c r="O618" s="33"/>
      <c r="P618" s="33"/>
      <c r="Q618" s="33"/>
      <c r="R618" s="33"/>
      <c r="S618" s="177">
        <v>1</v>
      </c>
      <c r="T618" s="33"/>
      <c r="U618" s="33"/>
      <c r="V618" s="33"/>
      <c r="W618" s="33"/>
      <c r="X618" s="33"/>
      <c r="Y618" s="177">
        <v>1</v>
      </c>
      <c r="Z618" s="33"/>
      <c r="AA618" s="33"/>
      <c r="AB618" s="33"/>
      <c r="AC618" s="33"/>
      <c r="AD618" s="33"/>
      <c r="AE618" s="177">
        <v>1</v>
      </c>
      <c r="AF618" s="33"/>
      <c r="AG618" s="33"/>
      <c r="AH618" s="33"/>
      <c r="AI618" s="33"/>
      <c r="AJ618" s="33"/>
      <c r="AK618" s="33"/>
      <c r="AL618" s="33"/>
      <c r="AM618" s="33"/>
      <c r="AN618" s="33"/>
      <c r="AO618" s="9"/>
      <c r="AP618" s="9"/>
      <c r="AQ618" s="9"/>
      <c r="AR618" s="9"/>
      <c r="AS618" s="16"/>
      <c r="AT618" s="16"/>
      <c r="AU618" s="16"/>
      <c r="AV618" s="16"/>
      <c r="BF618" s="1"/>
      <c r="BG618" s="1"/>
      <c r="BH618" s="1"/>
      <c r="BI618" s="1"/>
      <c r="BJ618" s="1"/>
      <c r="BK618" s="1"/>
      <c r="BL618" s="1"/>
      <c r="BM618" s="1"/>
    </row>
    <row r="619" spans="1:65" ht="15.75">
      <c r="A619">
        <v>553</v>
      </c>
      <c r="C619" s="51">
        <v>24</v>
      </c>
      <c r="D619" s="38" t="s">
        <v>409</v>
      </c>
      <c r="E619"/>
      <c r="F619" s="61">
        <v>1</v>
      </c>
      <c r="G619" s="189">
        <v>3</v>
      </c>
      <c r="H619" s="33"/>
      <c r="I619" s="33"/>
      <c r="J619" s="33"/>
      <c r="K619" s="33"/>
      <c r="L619" s="177">
        <v>1</v>
      </c>
      <c r="M619" s="33"/>
      <c r="N619" s="33"/>
      <c r="O619" s="33"/>
      <c r="P619" s="33"/>
      <c r="Q619" s="33"/>
      <c r="R619" s="33"/>
      <c r="S619" s="177">
        <v>1</v>
      </c>
      <c r="T619" s="33"/>
      <c r="U619" s="33"/>
      <c r="V619" s="33"/>
      <c r="W619" s="33"/>
      <c r="X619" s="33"/>
      <c r="Y619" s="177">
        <v>1</v>
      </c>
      <c r="Z619" s="33"/>
      <c r="AA619" s="33"/>
      <c r="AB619" s="33"/>
      <c r="AC619" s="33"/>
      <c r="AD619" s="33"/>
      <c r="AE619" s="177">
        <v>1</v>
      </c>
      <c r="AF619" s="33"/>
      <c r="AG619" s="33"/>
      <c r="AH619" s="33"/>
      <c r="AI619" s="33"/>
      <c r="AJ619" s="33"/>
      <c r="AK619" s="33"/>
      <c r="AL619" s="33"/>
      <c r="AM619" s="33"/>
      <c r="AN619" s="33"/>
      <c r="AO619" s="9"/>
      <c r="AP619" s="9"/>
      <c r="AQ619" s="9"/>
      <c r="AR619" s="9"/>
      <c r="AS619" s="16"/>
      <c r="AT619" s="16"/>
      <c r="AU619" s="16"/>
      <c r="AV619" s="16"/>
      <c r="BF619" s="1"/>
      <c r="BG619" s="1"/>
      <c r="BH619" s="1"/>
      <c r="BI619" s="1"/>
      <c r="BJ619" s="1"/>
      <c r="BK619" s="1"/>
      <c r="BL619" s="1"/>
      <c r="BM619" s="1"/>
    </row>
    <row r="620" spans="1:65" ht="15.75">
      <c r="A620">
        <v>554</v>
      </c>
      <c r="C620" s="51">
        <v>25</v>
      </c>
      <c r="D620" s="38" t="s">
        <v>410</v>
      </c>
      <c r="E620"/>
      <c r="F620" s="61">
        <v>1</v>
      </c>
      <c r="G620" s="189">
        <v>3</v>
      </c>
      <c r="H620" s="33"/>
      <c r="I620" s="33"/>
      <c r="J620" s="33"/>
      <c r="K620" s="33"/>
      <c r="L620" s="177">
        <v>0.5</v>
      </c>
      <c r="M620" s="33"/>
      <c r="N620" s="33"/>
      <c r="O620" s="33"/>
      <c r="P620" s="33"/>
      <c r="Q620" s="33"/>
      <c r="R620" s="33"/>
      <c r="S620" s="177">
        <v>0.5</v>
      </c>
      <c r="T620" s="33"/>
      <c r="U620" s="33"/>
      <c r="V620" s="33"/>
      <c r="W620" s="33"/>
      <c r="X620" s="33"/>
      <c r="Y620" s="179">
        <v>1</v>
      </c>
      <c r="Z620" s="33"/>
      <c r="AA620" s="33"/>
      <c r="AB620" s="33"/>
      <c r="AC620" s="33"/>
      <c r="AD620" s="33"/>
      <c r="AE620" s="177">
        <v>0.5</v>
      </c>
      <c r="AF620" s="33"/>
      <c r="AG620" s="33"/>
      <c r="AH620" s="33"/>
      <c r="AI620" s="33"/>
      <c r="AJ620" s="33"/>
      <c r="AK620" s="33"/>
      <c r="AL620" s="33"/>
      <c r="AM620" s="33"/>
      <c r="AN620" s="33"/>
      <c r="AO620" s="9"/>
      <c r="AP620" s="9"/>
      <c r="AQ620" s="9"/>
      <c r="AR620" s="9"/>
      <c r="AS620" s="16"/>
      <c r="AT620" s="16"/>
      <c r="AU620" s="16"/>
      <c r="AV620" s="16"/>
      <c r="BF620" s="1"/>
      <c r="BG620" s="1"/>
      <c r="BH620" s="1"/>
      <c r="BI620" s="1"/>
      <c r="BJ620" s="1"/>
      <c r="BK620" s="1"/>
      <c r="BL620" s="1"/>
      <c r="BM620" s="1"/>
    </row>
    <row r="621" spans="1:65" ht="15.75">
      <c r="A621">
        <v>555</v>
      </c>
      <c r="C621" s="51">
        <v>26</v>
      </c>
      <c r="D621" s="38" t="s">
        <v>168</v>
      </c>
      <c r="E621"/>
      <c r="F621" s="61">
        <v>1</v>
      </c>
      <c r="G621" s="189">
        <v>3</v>
      </c>
      <c r="H621" s="33"/>
      <c r="I621" s="33"/>
      <c r="J621" s="33"/>
      <c r="K621" s="33"/>
      <c r="L621" s="177">
        <v>1</v>
      </c>
      <c r="M621" s="33"/>
      <c r="N621" s="33"/>
      <c r="O621" s="33"/>
      <c r="P621" s="33"/>
      <c r="Q621" s="33"/>
      <c r="R621" s="33"/>
      <c r="S621" s="177">
        <v>1</v>
      </c>
      <c r="T621" s="33"/>
      <c r="U621" s="33"/>
      <c r="V621" s="33"/>
      <c r="W621" s="33"/>
      <c r="X621" s="33"/>
      <c r="Y621" s="179">
        <v>1</v>
      </c>
      <c r="Z621" s="33"/>
      <c r="AA621" s="33"/>
      <c r="AB621" s="33"/>
      <c r="AC621" s="33"/>
      <c r="AD621" s="33"/>
      <c r="AE621" s="177">
        <v>0.5</v>
      </c>
      <c r="AF621" s="33"/>
      <c r="AG621" s="33"/>
      <c r="AH621" s="33"/>
      <c r="AI621" s="33"/>
      <c r="AJ621" s="33"/>
      <c r="AK621" s="33"/>
      <c r="AL621" s="33"/>
      <c r="AM621" s="33"/>
      <c r="AN621" s="33"/>
      <c r="AO621" s="9"/>
      <c r="AP621" s="9"/>
      <c r="AQ621" s="9"/>
      <c r="AR621" s="9"/>
      <c r="AS621" s="16"/>
      <c r="AT621" s="16"/>
      <c r="AU621" s="16"/>
      <c r="AV621" s="16"/>
      <c r="BF621" s="1"/>
      <c r="BG621" s="1"/>
      <c r="BH621" s="1"/>
      <c r="BI621" s="1"/>
      <c r="BJ621" s="1"/>
      <c r="BK621" s="1"/>
      <c r="BL621" s="1"/>
      <c r="BM621" s="1"/>
    </row>
    <row r="622" spans="1:65" ht="15.75">
      <c r="A622">
        <v>556</v>
      </c>
      <c r="C622" s="51"/>
      <c r="D622" s="38" t="s">
        <v>411</v>
      </c>
      <c r="E622"/>
      <c r="F622" s="61">
        <v>1</v>
      </c>
      <c r="G622" s="189">
        <v>3</v>
      </c>
      <c r="H622" s="33"/>
      <c r="I622" s="33"/>
      <c r="J622" s="33"/>
      <c r="K622" s="33"/>
      <c r="L622" s="177">
        <v>0.5</v>
      </c>
      <c r="M622" s="33"/>
      <c r="N622" s="33"/>
      <c r="O622" s="33"/>
      <c r="P622" s="33"/>
      <c r="Q622" s="33"/>
      <c r="R622" s="33"/>
      <c r="S622" s="177">
        <v>1</v>
      </c>
      <c r="T622" s="33"/>
      <c r="U622" s="33"/>
      <c r="V622" s="33"/>
      <c r="W622" s="33"/>
      <c r="X622" s="33"/>
      <c r="Y622" s="177">
        <v>1</v>
      </c>
      <c r="Z622" s="33"/>
      <c r="AA622" s="33"/>
      <c r="AB622" s="33"/>
      <c r="AC622" s="33"/>
      <c r="AD622" s="33"/>
      <c r="AE622" s="177">
        <v>1</v>
      </c>
      <c r="AF622" s="33"/>
      <c r="AG622" s="33"/>
      <c r="AH622" s="33"/>
      <c r="AI622" s="33"/>
      <c r="AJ622" s="33"/>
      <c r="AK622" s="33"/>
      <c r="AL622" s="33"/>
      <c r="AM622" s="33"/>
      <c r="AN622" s="33"/>
      <c r="AO622" s="9"/>
      <c r="AP622" s="9"/>
      <c r="AQ622" s="9"/>
      <c r="AR622" s="9"/>
      <c r="AS622" s="16"/>
      <c r="AT622" s="16"/>
      <c r="AU622" s="16"/>
      <c r="AV622" s="16"/>
      <c r="BF622" s="1"/>
      <c r="BG622" s="1"/>
      <c r="BH622" s="1"/>
      <c r="BI622" s="1"/>
      <c r="BJ622" s="1"/>
      <c r="BK622" s="1"/>
      <c r="BL622" s="1"/>
      <c r="BM622" s="1"/>
    </row>
    <row r="623" spans="1:65" ht="15.75">
      <c r="A623">
        <v>557</v>
      </c>
      <c r="C623" s="51"/>
      <c r="D623" s="38" t="s">
        <v>464</v>
      </c>
      <c r="E623"/>
      <c r="F623" s="61">
        <v>1</v>
      </c>
      <c r="G623" s="189">
        <v>3</v>
      </c>
      <c r="H623" s="33"/>
      <c r="I623" s="33"/>
      <c r="J623" s="33"/>
      <c r="K623" s="33"/>
      <c r="L623" s="177">
        <v>0.5</v>
      </c>
      <c r="M623" s="33"/>
      <c r="N623" s="33"/>
      <c r="O623" s="33"/>
      <c r="P623" s="33"/>
      <c r="Q623" s="33"/>
      <c r="R623" s="33"/>
      <c r="S623" s="177">
        <v>0.5</v>
      </c>
      <c r="T623" s="33"/>
      <c r="U623" s="33"/>
      <c r="V623" s="33"/>
      <c r="W623" s="33"/>
      <c r="X623" s="33"/>
      <c r="Y623" s="177">
        <v>0.5</v>
      </c>
      <c r="Z623" s="33"/>
      <c r="AA623" s="33"/>
      <c r="AB623" s="33"/>
      <c r="AC623" s="33"/>
      <c r="AD623" s="33"/>
      <c r="AE623" s="177">
        <v>1</v>
      </c>
      <c r="AF623" s="33"/>
      <c r="AG623" s="33"/>
      <c r="AH623" s="33"/>
      <c r="AI623" s="33"/>
      <c r="AJ623" s="33"/>
      <c r="AK623" s="33"/>
      <c r="AL623" s="33"/>
      <c r="AM623" s="33"/>
      <c r="AN623" s="33"/>
      <c r="AO623" s="9"/>
      <c r="AP623" s="9"/>
      <c r="AQ623" s="9"/>
      <c r="AR623" s="9"/>
      <c r="AS623" s="16"/>
      <c r="AT623" s="16"/>
      <c r="AU623" s="16"/>
      <c r="AV623" s="16"/>
      <c r="BF623" s="1"/>
      <c r="BG623" s="1"/>
      <c r="BH623" s="1"/>
      <c r="BI623" s="1"/>
      <c r="BJ623" s="1"/>
      <c r="BK623" s="1"/>
      <c r="BL623" s="1"/>
      <c r="BM623" s="1"/>
    </row>
    <row r="624" spans="1:65" ht="15.75">
      <c r="A624">
        <v>558</v>
      </c>
      <c r="C624" s="51"/>
      <c r="D624" s="38" t="s">
        <v>469</v>
      </c>
      <c r="E624"/>
      <c r="F624" s="61">
        <v>1</v>
      </c>
      <c r="G624" s="189">
        <v>5</v>
      </c>
      <c r="H624" s="33"/>
      <c r="I624" s="33"/>
      <c r="J624" s="33"/>
      <c r="K624" s="33"/>
      <c r="L624" s="177">
        <v>1</v>
      </c>
      <c r="M624" s="33"/>
      <c r="N624" s="33"/>
      <c r="O624" s="33"/>
      <c r="P624" s="33"/>
      <c r="Q624" s="33"/>
      <c r="R624" s="33"/>
      <c r="S624" s="177">
        <v>0.5</v>
      </c>
      <c r="T624" s="33"/>
      <c r="U624" s="33"/>
      <c r="V624" s="33"/>
      <c r="W624" s="33"/>
      <c r="X624" s="33"/>
      <c r="Y624" s="177">
        <v>0.5</v>
      </c>
      <c r="Z624" s="33"/>
      <c r="AA624" s="33"/>
      <c r="AB624" s="33"/>
      <c r="AC624" s="33"/>
      <c r="AD624" s="33"/>
      <c r="AE624" s="33">
        <v>1</v>
      </c>
      <c r="AF624" s="33"/>
      <c r="AG624" s="33"/>
      <c r="AH624" s="33"/>
      <c r="AI624" s="33"/>
      <c r="AJ624" s="33"/>
      <c r="AK624" s="33"/>
      <c r="AL624" s="33"/>
      <c r="AM624" s="33"/>
      <c r="AN624" s="33"/>
      <c r="AO624" s="9"/>
      <c r="AP624" s="9"/>
      <c r="AQ624" s="9"/>
      <c r="AR624" s="9"/>
      <c r="AS624" s="16"/>
      <c r="AT624" s="16"/>
      <c r="AU624" s="16"/>
      <c r="AV624" s="16"/>
      <c r="BF624" s="1"/>
      <c r="BG624" s="1"/>
      <c r="BH624" s="1"/>
      <c r="BI624" s="1"/>
      <c r="BJ624" s="1"/>
      <c r="BK624" s="1"/>
      <c r="BL624" s="1"/>
      <c r="BM624" s="1"/>
    </row>
    <row r="625" spans="1:65" ht="15.75">
      <c r="A625">
        <v>559</v>
      </c>
      <c r="C625" s="51">
        <v>27</v>
      </c>
      <c r="D625" s="38" t="s">
        <v>151</v>
      </c>
      <c r="E625"/>
      <c r="F625" s="61">
        <v>1</v>
      </c>
      <c r="G625" s="189" t="s">
        <v>579</v>
      </c>
      <c r="H625" s="33"/>
      <c r="I625" s="33"/>
      <c r="J625" s="33"/>
      <c r="K625" s="33"/>
      <c r="L625" s="33"/>
      <c r="M625" s="177">
        <v>1</v>
      </c>
      <c r="N625" s="33"/>
      <c r="O625" s="33"/>
      <c r="P625" s="33"/>
      <c r="Q625" s="33"/>
      <c r="R625" s="33"/>
      <c r="S625" s="177">
        <v>0.5</v>
      </c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9"/>
      <c r="AP625" s="9"/>
      <c r="AQ625" s="9"/>
      <c r="AR625" s="9"/>
      <c r="AS625" s="16"/>
      <c r="AT625" s="16"/>
      <c r="AU625" s="16"/>
      <c r="AV625" s="16"/>
      <c r="BF625" s="1"/>
      <c r="BG625" s="1"/>
      <c r="BH625" s="1"/>
      <c r="BI625" s="1"/>
      <c r="BJ625" s="1"/>
      <c r="BK625" s="1"/>
      <c r="BL625" s="1"/>
      <c r="BM625" s="1"/>
    </row>
    <row r="626" spans="1:65" ht="15.75">
      <c r="A626">
        <v>561</v>
      </c>
      <c r="C626" s="83"/>
      <c r="D626" s="38"/>
      <c r="E626"/>
      <c r="F626" s="61"/>
      <c r="G626" s="189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O626" s="9"/>
      <c r="AP626" s="9"/>
      <c r="AQ626" s="9"/>
      <c r="AR626" s="9"/>
      <c r="AS626" s="16"/>
      <c r="AT626" s="16"/>
      <c r="AU626" s="16"/>
      <c r="AV626" s="16"/>
      <c r="BF626" s="1"/>
      <c r="BG626" s="1"/>
      <c r="BH626" s="1"/>
      <c r="BI626" s="1"/>
      <c r="BJ626" s="1"/>
      <c r="BK626" s="1"/>
      <c r="BL626" s="1"/>
      <c r="BM626" s="1"/>
    </row>
    <row r="627" spans="1:90" ht="15.75">
      <c r="A627">
        <v>562</v>
      </c>
      <c r="C627" s="16"/>
      <c r="D627" s="10"/>
      <c r="E627" s="77"/>
      <c r="F627" s="61"/>
      <c r="G627" s="189"/>
      <c r="AO627" s="9"/>
      <c r="AP627" s="9"/>
      <c r="AQ627" s="9"/>
      <c r="AR627" s="9"/>
      <c r="AS627" s="9"/>
      <c r="AT627" s="9"/>
      <c r="AU627" s="10"/>
      <c r="AV627" s="10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</row>
    <row r="628" spans="1:90" ht="18">
      <c r="A628">
        <v>563</v>
      </c>
      <c r="B628" s="53">
        <v>24</v>
      </c>
      <c r="C628" s="16"/>
      <c r="E628" s="158"/>
      <c r="F628" s="37"/>
      <c r="G628" s="191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9"/>
      <c r="AP628" s="9"/>
      <c r="AQ628" s="9"/>
      <c r="AR628" s="9"/>
      <c r="AS628" s="9"/>
      <c r="AT628" s="9"/>
      <c r="AU628" s="10"/>
      <c r="AV628" s="10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</row>
    <row r="629" spans="1:90" ht="18">
      <c r="A629">
        <v>564</v>
      </c>
      <c r="C629" s="16"/>
      <c r="D629" s="50" t="s">
        <v>26</v>
      </c>
      <c r="E629" s="64"/>
      <c r="F629" s="20"/>
      <c r="G629" s="184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10"/>
      <c r="AV629" s="10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</row>
    <row r="630" spans="1:90" ht="18">
      <c r="A630">
        <v>565</v>
      </c>
      <c r="C630" s="16"/>
      <c r="D630" s="84">
        <f>'RESUM MENSUAL PAPER'!F24</f>
        <v>11085</v>
      </c>
      <c r="E630" s="64"/>
      <c r="F630" s="61"/>
      <c r="G630" s="18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10"/>
      <c r="AV630" s="10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</row>
    <row r="631" spans="1:90" ht="15.75">
      <c r="A631">
        <v>566</v>
      </c>
      <c r="C631" s="16"/>
      <c r="D631" s="7" t="s">
        <v>8</v>
      </c>
      <c r="E631" s="63"/>
      <c r="F631" s="20"/>
      <c r="G631" s="184"/>
      <c r="H631" s="10">
        <f aca="true" t="shared" si="32" ref="H631:AE631">H7</f>
        <v>1</v>
      </c>
      <c r="I631" s="10">
        <f t="shared" si="32"/>
        <v>2</v>
      </c>
      <c r="J631" s="10">
        <f t="shared" si="32"/>
        <v>3</v>
      </c>
      <c r="K631" s="10">
        <f t="shared" si="32"/>
        <v>5</v>
      </c>
      <c r="L631" s="10">
        <f t="shared" si="32"/>
        <v>6</v>
      </c>
      <c r="M631" s="10">
        <f t="shared" si="32"/>
        <v>7</v>
      </c>
      <c r="N631" s="10">
        <f t="shared" si="32"/>
        <v>8</v>
      </c>
      <c r="O631" s="10">
        <f t="shared" si="32"/>
        <v>9</v>
      </c>
      <c r="P631" s="10">
        <f t="shared" si="32"/>
        <v>10</v>
      </c>
      <c r="Q631" s="10">
        <f t="shared" si="32"/>
        <v>12</v>
      </c>
      <c r="R631" s="10">
        <f t="shared" si="32"/>
        <v>13</v>
      </c>
      <c r="S631" s="10">
        <f t="shared" si="32"/>
        <v>14</v>
      </c>
      <c r="T631" s="10">
        <f t="shared" si="32"/>
        <v>15</v>
      </c>
      <c r="U631" s="10">
        <f t="shared" si="32"/>
        <v>16</v>
      </c>
      <c r="V631" s="10">
        <f t="shared" si="32"/>
        <v>17</v>
      </c>
      <c r="W631" s="10">
        <f t="shared" si="32"/>
        <v>19</v>
      </c>
      <c r="X631" s="10">
        <f t="shared" si="32"/>
        <v>20</v>
      </c>
      <c r="Y631" s="10">
        <f t="shared" si="32"/>
        <v>21</v>
      </c>
      <c r="Z631" s="10">
        <f t="shared" si="32"/>
        <v>22</v>
      </c>
      <c r="AA631" s="10">
        <f t="shared" si="32"/>
        <v>23</v>
      </c>
      <c r="AB631" s="10">
        <f t="shared" si="32"/>
        <v>24</v>
      </c>
      <c r="AC631" s="10">
        <f t="shared" si="32"/>
        <v>26</v>
      </c>
      <c r="AD631" s="10">
        <f t="shared" si="32"/>
        <v>27</v>
      </c>
      <c r="AE631" s="10">
        <f t="shared" si="32"/>
        <v>28</v>
      </c>
      <c r="AF631" s="10">
        <f aca="true" t="shared" si="33" ref="AF631:AK631">AF7</f>
        <v>29</v>
      </c>
      <c r="AG631" s="10">
        <f t="shared" si="33"/>
        <v>30</v>
      </c>
      <c r="AH631" s="10">
        <f t="shared" si="33"/>
        <v>0</v>
      </c>
      <c r="AI631" s="10">
        <f t="shared" si="33"/>
        <v>0</v>
      </c>
      <c r="AJ631" s="10">
        <f t="shared" si="33"/>
        <v>0</v>
      </c>
      <c r="AK631" s="10">
        <f t="shared" si="33"/>
        <v>0</v>
      </c>
      <c r="AL631" s="10">
        <f>AL7</f>
        <v>0</v>
      </c>
      <c r="AM631" s="10">
        <f>AM7</f>
        <v>0</v>
      </c>
      <c r="AN631" s="10">
        <f>AN7</f>
        <v>0</v>
      </c>
      <c r="AO631" s="9"/>
      <c r="AP631" s="9"/>
      <c r="AQ631" s="9"/>
      <c r="AR631" s="9"/>
      <c r="AS631" s="10"/>
      <c r="AT631" s="10"/>
      <c r="AU631" s="157"/>
      <c r="AV631" s="10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</row>
    <row r="632" spans="1:65" ht="15.75">
      <c r="A632">
        <v>567</v>
      </c>
      <c r="C632" s="51">
        <v>1</v>
      </c>
      <c r="D632" s="38" t="s">
        <v>412</v>
      </c>
      <c r="E632"/>
      <c r="F632" s="61">
        <v>1</v>
      </c>
      <c r="G632" s="189">
        <v>3</v>
      </c>
      <c r="M632" s="176">
        <v>0.5</v>
      </c>
      <c r="S632" s="176">
        <v>1</v>
      </c>
      <c r="Y632" s="176">
        <v>1</v>
      </c>
      <c r="AE632" s="176">
        <v>1</v>
      </c>
      <c r="AO632" s="9"/>
      <c r="AP632" s="9"/>
      <c r="AQ632" s="9"/>
      <c r="AR632" s="9"/>
      <c r="AS632" s="16"/>
      <c r="AT632" s="16"/>
      <c r="AU632" s="16"/>
      <c r="AV632" s="16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</row>
    <row r="633" spans="1:65" ht="15.75">
      <c r="A633">
        <v>568</v>
      </c>
      <c r="C633" s="51">
        <v>2</v>
      </c>
      <c r="D633" s="38" t="s">
        <v>86</v>
      </c>
      <c r="E633">
        <v>1</v>
      </c>
      <c r="F633" s="20">
        <v>1</v>
      </c>
      <c r="G633" s="189" t="s">
        <v>579</v>
      </c>
      <c r="J633" s="176">
        <v>0.5</v>
      </c>
      <c r="M633" s="176">
        <v>1</v>
      </c>
      <c r="P633" s="176">
        <v>0.5</v>
      </c>
      <c r="S633" s="176">
        <v>0.5</v>
      </c>
      <c r="V633" s="176">
        <v>0.5</v>
      </c>
      <c r="Y633" s="176">
        <v>0.5</v>
      </c>
      <c r="AB633" s="176">
        <v>0.5</v>
      </c>
      <c r="AE633" s="176">
        <v>1</v>
      </c>
      <c r="AO633" s="9"/>
      <c r="AP633" s="9"/>
      <c r="AQ633" s="9"/>
      <c r="AR633" s="9"/>
      <c r="AS633" s="16"/>
      <c r="AT633" s="16"/>
      <c r="AU633" s="16"/>
      <c r="AV633" s="16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</row>
    <row r="634" spans="1:65" ht="15.75">
      <c r="A634">
        <v>569</v>
      </c>
      <c r="C634" s="51">
        <v>3</v>
      </c>
      <c r="D634" s="38" t="s">
        <v>87</v>
      </c>
      <c r="E634">
        <v>1</v>
      </c>
      <c r="F634" s="20">
        <v>1</v>
      </c>
      <c r="G634" s="189" t="s">
        <v>579</v>
      </c>
      <c r="M634" s="176">
        <v>0.5</v>
      </c>
      <c r="P634" s="176">
        <v>0.5</v>
      </c>
      <c r="S634" s="176">
        <v>0.5</v>
      </c>
      <c r="V634" s="176">
        <v>0.5</v>
      </c>
      <c r="Y634" s="176">
        <v>0.5</v>
      </c>
      <c r="AB634" s="176">
        <v>0.5</v>
      </c>
      <c r="AE634" s="176">
        <v>1</v>
      </c>
      <c r="AO634" s="9"/>
      <c r="AP634" s="9"/>
      <c r="AQ634" s="9"/>
      <c r="AR634" s="9"/>
      <c r="AS634" s="16"/>
      <c r="AT634" s="16"/>
      <c r="AU634" s="16"/>
      <c r="AV634" s="16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</row>
    <row r="635" spans="1:65" ht="15.75">
      <c r="A635">
        <v>570</v>
      </c>
      <c r="C635" s="51">
        <v>4</v>
      </c>
      <c r="D635" s="38" t="s">
        <v>563</v>
      </c>
      <c r="E635">
        <v>1</v>
      </c>
      <c r="F635" s="61">
        <v>1</v>
      </c>
      <c r="G635" s="189">
        <v>3</v>
      </c>
      <c r="J635" s="176">
        <v>1</v>
      </c>
      <c r="M635" s="176">
        <v>1</v>
      </c>
      <c r="P635" s="176">
        <v>1</v>
      </c>
      <c r="S635" s="176">
        <v>0.5</v>
      </c>
      <c r="V635" s="176">
        <v>1</v>
      </c>
      <c r="Y635" s="176">
        <v>0.5</v>
      </c>
      <c r="AB635" s="176">
        <v>0.5</v>
      </c>
      <c r="AE635" s="176">
        <v>1</v>
      </c>
      <c r="AO635" s="9"/>
      <c r="AP635" s="9"/>
      <c r="AQ635" s="9"/>
      <c r="AR635" s="9"/>
      <c r="AS635" s="16"/>
      <c r="AT635" s="16"/>
      <c r="AU635" s="16"/>
      <c r="AV635" s="16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</row>
    <row r="636" spans="1:65" ht="15.75">
      <c r="A636">
        <v>571</v>
      </c>
      <c r="C636" s="51">
        <v>5</v>
      </c>
      <c r="D636" s="38" t="s">
        <v>188</v>
      </c>
      <c r="E636"/>
      <c r="F636" s="61">
        <v>1</v>
      </c>
      <c r="G636" s="189">
        <v>3</v>
      </c>
      <c r="M636" s="176">
        <v>0.5</v>
      </c>
      <c r="S636" s="176">
        <v>0.5</v>
      </c>
      <c r="Y636" s="176">
        <v>0.5</v>
      </c>
      <c r="AE636" s="178">
        <v>0.5</v>
      </c>
      <c r="AO636" s="9"/>
      <c r="AP636" s="9"/>
      <c r="AQ636" s="9"/>
      <c r="AR636" s="9"/>
      <c r="AS636" s="16"/>
      <c r="AT636" s="16"/>
      <c r="AU636" s="16"/>
      <c r="AV636" s="16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</row>
    <row r="637" spans="1:65" ht="15.75">
      <c r="A637">
        <v>572</v>
      </c>
      <c r="C637" s="51">
        <v>6</v>
      </c>
      <c r="D637" s="38" t="s">
        <v>413</v>
      </c>
      <c r="E637"/>
      <c r="F637" s="61">
        <v>1</v>
      </c>
      <c r="G637" s="189" t="s">
        <v>579</v>
      </c>
      <c r="M637" s="176">
        <v>1</v>
      </c>
      <c r="S637" s="176">
        <v>1</v>
      </c>
      <c r="Y637" s="176">
        <v>1</v>
      </c>
      <c r="AE637" s="176">
        <v>1</v>
      </c>
      <c r="AO637" s="9"/>
      <c r="AP637" s="9"/>
      <c r="AQ637" s="9"/>
      <c r="AR637" s="9"/>
      <c r="AS637" s="16"/>
      <c r="AT637" s="16"/>
      <c r="AU637" s="16"/>
      <c r="AV637" s="16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</row>
    <row r="638" spans="1:65" ht="15.75">
      <c r="A638">
        <v>573</v>
      </c>
      <c r="C638" s="51">
        <v>7</v>
      </c>
      <c r="D638" s="38" t="s">
        <v>165</v>
      </c>
      <c r="E638"/>
      <c r="F638" s="61">
        <v>1</v>
      </c>
      <c r="G638" s="189" t="s">
        <v>579</v>
      </c>
      <c r="M638" s="176">
        <v>1</v>
      </c>
      <c r="S638" s="178">
        <v>1</v>
      </c>
      <c r="Y638" s="176">
        <v>1</v>
      </c>
      <c r="AE638" s="178">
        <v>1</v>
      </c>
      <c r="AO638" s="9"/>
      <c r="AP638" s="9"/>
      <c r="AQ638" s="9"/>
      <c r="AR638" s="9"/>
      <c r="AS638" s="16"/>
      <c r="AT638" s="16"/>
      <c r="AU638" s="16"/>
      <c r="AV638" s="16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</row>
    <row r="639" spans="1:65" ht="15.75">
      <c r="A639">
        <v>574</v>
      </c>
      <c r="C639" s="51">
        <v>8</v>
      </c>
      <c r="D639" s="38" t="s">
        <v>414</v>
      </c>
      <c r="E639"/>
      <c r="F639" s="61">
        <v>1</v>
      </c>
      <c r="G639" s="189" t="s">
        <v>579</v>
      </c>
      <c r="M639" s="176">
        <v>0.5</v>
      </c>
      <c r="S639" s="176">
        <v>1</v>
      </c>
      <c r="Y639" s="176">
        <v>0.5</v>
      </c>
      <c r="AE639" s="176">
        <v>1</v>
      </c>
      <c r="AO639" s="9"/>
      <c r="AP639" s="9"/>
      <c r="AQ639" s="9"/>
      <c r="AR639" s="9"/>
      <c r="AS639" s="16"/>
      <c r="AT639" s="16"/>
      <c r="AU639" s="16"/>
      <c r="AV639" s="16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</row>
    <row r="640" spans="1:65" ht="15.75">
      <c r="A640">
        <v>575</v>
      </c>
      <c r="C640" s="51">
        <v>9</v>
      </c>
      <c r="D640" s="38" t="s">
        <v>415</v>
      </c>
      <c r="E640"/>
      <c r="F640" s="61">
        <v>1</v>
      </c>
      <c r="G640" s="189">
        <v>3</v>
      </c>
      <c r="M640" s="176">
        <v>1</v>
      </c>
      <c r="S640" s="176">
        <v>0.5</v>
      </c>
      <c r="Y640" s="176">
        <v>0.5</v>
      </c>
      <c r="AE640" s="176">
        <v>1</v>
      </c>
      <c r="AO640" s="9"/>
      <c r="AP640" s="9"/>
      <c r="AQ640" s="9"/>
      <c r="AR640" s="9"/>
      <c r="AS640" s="16"/>
      <c r="AT640" s="16"/>
      <c r="AU640" s="16"/>
      <c r="AV640" s="16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</row>
    <row r="641" spans="1:65" ht="15.75">
      <c r="A641">
        <v>576</v>
      </c>
      <c r="C641" s="51">
        <v>10</v>
      </c>
      <c r="D641" s="38" t="s">
        <v>88</v>
      </c>
      <c r="E641"/>
      <c r="F641" s="61">
        <v>1</v>
      </c>
      <c r="G641" s="189" t="s">
        <v>579</v>
      </c>
      <c r="M641" s="176">
        <v>0.5</v>
      </c>
      <c r="S641" s="178">
        <v>1</v>
      </c>
      <c r="Y641" s="176">
        <v>1</v>
      </c>
      <c r="AE641" s="176">
        <v>1</v>
      </c>
      <c r="AO641" s="9"/>
      <c r="AP641" s="9"/>
      <c r="AQ641" s="9"/>
      <c r="AR641" s="9"/>
      <c r="AS641" s="16"/>
      <c r="AT641" s="16"/>
      <c r="AU641" s="16"/>
      <c r="AV641" s="16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</row>
    <row r="642" spans="1:65" ht="15.75">
      <c r="A642">
        <v>577</v>
      </c>
      <c r="C642" s="51">
        <v>11</v>
      </c>
      <c r="D642" s="38" t="s">
        <v>416</v>
      </c>
      <c r="E642"/>
      <c r="F642" s="61">
        <v>1</v>
      </c>
      <c r="G642" s="189" t="s">
        <v>579</v>
      </c>
      <c r="M642" s="176">
        <v>1</v>
      </c>
      <c r="S642" s="176">
        <v>0.5</v>
      </c>
      <c r="Y642" s="178">
        <v>1</v>
      </c>
      <c r="AE642" s="178">
        <v>1</v>
      </c>
      <c r="AO642" s="9"/>
      <c r="AP642" s="9"/>
      <c r="AQ642" s="9"/>
      <c r="AR642" s="9"/>
      <c r="AS642" s="16"/>
      <c r="AT642" s="16"/>
      <c r="AU642" s="16"/>
      <c r="AV642" s="16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</row>
    <row r="643" spans="1:65" ht="15.75">
      <c r="A643">
        <v>578</v>
      </c>
      <c r="C643" s="51">
        <v>12</v>
      </c>
      <c r="D643" s="38" t="s">
        <v>166</v>
      </c>
      <c r="E643"/>
      <c r="F643" s="61">
        <v>1</v>
      </c>
      <c r="G643" s="189" t="s">
        <v>579</v>
      </c>
      <c r="M643" s="176">
        <v>1</v>
      </c>
      <c r="S643" s="176">
        <v>1</v>
      </c>
      <c r="Y643" s="176">
        <v>0.5</v>
      </c>
      <c r="AE643" s="176">
        <v>0.5</v>
      </c>
      <c r="AO643" s="9"/>
      <c r="AP643" s="9"/>
      <c r="AQ643" s="9"/>
      <c r="AR643" s="9"/>
      <c r="AS643" s="67"/>
      <c r="AT643" s="67"/>
      <c r="AU643" s="16"/>
      <c r="AV643" s="16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</row>
    <row r="644" spans="1:65" ht="15.75">
      <c r="A644">
        <v>579</v>
      </c>
      <c r="C644" s="51">
        <v>13</v>
      </c>
      <c r="D644" s="38" t="s">
        <v>89</v>
      </c>
      <c r="E644"/>
      <c r="F644" s="61">
        <v>1</v>
      </c>
      <c r="G644" s="189">
        <v>3</v>
      </c>
      <c r="M644" s="176">
        <v>1</v>
      </c>
      <c r="S644" s="178">
        <v>0.5</v>
      </c>
      <c r="Y644" s="176">
        <v>1</v>
      </c>
      <c r="AE644" s="176">
        <v>1</v>
      </c>
      <c r="AO644" s="9"/>
      <c r="AP644" s="9"/>
      <c r="AQ644" s="9"/>
      <c r="AR644" s="9"/>
      <c r="AS644" s="67"/>
      <c r="AT644" s="67"/>
      <c r="AU644" s="16"/>
      <c r="AV644" s="16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</row>
    <row r="645" spans="1:65" ht="15.75">
      <c r="A645">
        <v>580</v>
      </c>
      <c r="C645" s="51">
        <v>14</v>
      </c>
      <c r="D645" s="38" t="s">
        <v>417</v>
      </c>
      <c r="E645">
        <v>0</v>
      </c>
      <c r="F645" s="61">
        <v>1</v>
      </c>
      <c r="G645" s="189" t="s">
        <v>579</v>
      </c>
      <c r="M645" s="176">
        <v>0.5</v>
      </c>
      <c r="S645" s="176">
        <v>0.5</v>
      </c>
      <c r="Y645" s="176">
        <v>0.5</v>
      </c>
      <c r="AE645" s="176">
        <v>0.5</v>
      </c>
      <c r="AO645" s="9"/>
      <c r="AP645" s="9"/>
      <c r="AQ645" s="9"/>
      <c r="AR645" s="9"/>
      <c r="AS645" s="16"/>
      <c r="AT645" s="16"/>
      <c r="AU645" s="16"/>
      <c r="AV645" s="16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</row>
    <row r="646" spans="1:65" ht="15.75">
      <c r="A646">
        <v>581</v>
      </c>
      <c r="C646" s="51">
        <v>15</v>
      </c>
      <c r="D646" s="38" t="s">
        <v>566</v>
      </c>
      <c r="E646">
        <v>0</v>
      </c>
      <c r="F646" s="61">
        <v>1</v>
      </c>
      <c r="G646" s="189" t="s">
        <v>579</v>
      </c>
      <c r="M646" s="176">
        <v>1</v>
      </c>
      <c r="S646" s="176">
        <v>0.5</v>
      </c>
      <c r="Y646" s="176">
        <v>0.5</v>
      </c>
      <c r="AE646" s="176">
        <v>1</v>
      </c>
      <c r="AO646" s="9"/>
      <c r="AP646" s="9"/>
      <c r="AQ646" s="9"/>
      <c r="AR646" s="9"/>
      <c r="AS646" s="16"/>
      <c r="AT646" s="16"/>
      <c r="AU646" s="16"/>
      <c r="AV646" s="16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</row>
    <row r="647" spans="1:65" ht="15.75">
      <c r="A647">
        <v>582</v>
      </c>
      <c r="C647" s="51">
        <v>16</v>
      </c>
      <c r="D647" s="38" t="s">
        <v>418</v>
      </c>
      <c r="E647">
        <v>1</v>
      </c>
      <c r="F647" s="61">
        <v>1</v>
      </c>
      <c r="G647" s="189">
        <v>5</v>
      </c>
      <c r="J647" s="176">
        <v>1</v>
      </c>
      <c r="M647" s="178">
        <v>1</v>
      </c>
      <c r="P647" s="176">
        <v>1</v>
      </c>
      <c r="S647" s="178">
        <v>1</v>
      </c>
      <c r="V647" s="176">
        <v>1</v>
      </c>
      <c r="Y647" s="176">
        <v>0.5</v>
      </c>
      <c r="AB647" s="178">
        <v>1</v>
      </c>
      <c r="AE647" s="176">
        <v>1</v>
      </c>
      <c r="AO647" s="9"/>
      <c r="AP647" s="9"/>
      <c r="AQ647" s="9"/>
      <c r="AR647" s="9"/>
      <c r="AS647" s="16"/>
      <c r="AT647" s="16"/>
      <c r="AU647" s="16"/>
      <c r="AV647" s="16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</row>
    <row r="648" spans="1:65" ht="15.75">
      <c r="A648">
        <v>583</v>
      </c>
      <c r="C648" s="51">
        <v>17</v>
      </c>
      <c r="D648" s="38" t="s">
        <v>419</v>
      </c>
      <c r="E648">
        <v>1</v>
      </c>
      <c r="F648" s="61">
        <v>1</v>
      </c>
      <c r="G648" s="189">
        <v>3</v>
      </c>
      <c r="J648" s="176">
        <v>1</v>
      </c>
      <c r="M648" s="178">
        <v>1</v>
      </c>
      <c r="P648" s="178">
        <v>1</v>
      </c>
      <c r="S648" s="178">
        <v>1</v>
      </c>
      <c r="V648" s="178">
        <v>1</v>
      </c>
      <c r="Y648" s="176">
        <v>0.5</v>
      </c>
      <c r="AB648" s="176">
        <v>1</v>
      </c>
      <c r="AE648" s="176">
        <v>1</v>
      </c>
      <c r="AO648" s="9"/>
      <c r="AP648" s="9"/>
      <c r="AQ648" s="9"/>
      <c r="AR648" s="9"/>
      <c r="AS648" s="16"/>
      <c r="AT648" s="16"/>
      <c r="AU648" s="16"/>
      <c r="AV648" s="16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</row>
    <row r="649" spans="1:65" ht="15.75">
      <c r="A649">
        <v>584</v>
      </c>
      <c r="C649" s="51">
        <v>18</v>
      </c>
      <c r="D649" s="38" t="s">
        <v>420</v>
      </c>
      <c r="E649">
        <v>0</v>
      </c>
      <c r="F649" s="61">
        <v>1</v>
      </c>
      <c r="G649" s="189" t="s">
        <v>579</v>
      </c>
      <c r="M649" s="176">
        <v>1</v>
      </c>
      <c r="S649" s="176">
        <v>1</v>
      </c>
      <c r="Y649" s="176">
        <v>0.5</v>
      </c>
      <c r="AE649" s="176">
        <v>1</v>
      </c>
      <c r="AO649" s="9"/>
      <c r="AP649" s="9"/>
      <c r="AQ649" s="9"/>
      <c r="AR649" s="9"/>
      <c r="AS649" s="16"/>
      <c r="AT649" s="16"/>
      <c r="AU649" s="16"/>
      <c r="AV649" s="16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</row>
    <row r="650" spans="1:65" ht="15.75">
      <c r="A650">
        <v>585</v>
      </c>
      <c r="C650" s="51">
        <v>19</v>
      </c>
      <c r="D650" s="38" t="s">
        <v>421</v>
      </c>
      <c r="E650"/>
      <c r="F650" s="61">
        <v>1</v>
      </c>
      <c r="G650" s="189">
        <v>3</v>
      </c>
      <c r="M650" s="176">
        <v>1</v>
      </c>
      <c r="S650" s="176">
        <v>1</v>
      </c>
      <c r="Y650" s="176">
        <v>1</v>
      </c>
      <c r="AE650" s="176">
        <v>1</v>
      </c>
      <c r="AO650" s="9"/>
      <c r="AP650" s="9"/>
      <c r="AQ650" s="9"/>
      <c r="AR650" s="9"/>
      <c r="AS650" s="16"/>
      <c r="AT650" s="16"/>
      <c r="AU650" s="16"/>
      <c r="AV650" s="16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</row>
    <row r="651" spans="1:65" ht="15.75">
      <c r="A651">
        <v>586</v>
      </c>
      <c r="C651" s="51">
        <v>20</v>
      </c>
      <c r="D651" s="38" t="s">
        <v>422</v>
      </c>
      <c r="E651"/>
      <c r="F651" s="61">
        <v>1</v>
      </c>
      <c r="G651" s="189" t="s">
        <v>579</v>
      </c>
      <c r="M651" s="178">
        <v>1</v>
      </c>
      <c r="S651" s="176">
        <v>1</v>
      </c>
      <c r="Y651" s="176">
        <v>1</v>
      </c>
      <c r="AE651" s="176">
        <v>1</v>
      </c>
      <c r="AO651" s="9"/>
      <c r="AP651" s="9"/>
      <c r="AQ651" s="9"/>
      <c r="AR651" s="9"/>
      <c r="AS651" s="16"/>
      <c r="AT651" s="16"/>
      <c r="AU651" s="16"/>
      <c r="AV651" s="16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</row>
    <row r="652" spans="1:65" ht="15.75">
      <c r="A652">
        <v>587</v>
      </c>
      <c r="C652" s="51">
        <v>21</v>
      </c>
      <c r="D652" s="38" t="s">
        <v>423</v>
      </c>
      <c r="E652"/>
      <c r="F652" s="61">
        <v>1</v>
      </c>
      <c r="G652" s="189" t="s">
        <v>579</v>
      </c>
      <c r="M652" s="176">
        <v>1</v>
      </c>
      <c r="S652" s="178">
        <v>1</v>
      </c>
      <c r="Y652" s="176">
        <v>1</v>
      </c>
      <c r="AE652" s="176">
        <v>1</v>
      </c>
      <c r="AO652" s="9"/>
      <c r="AP652" s="9"/>
      <c r="AQ652" s="9"/>
      <c r="AR652" s="9"/>
      <c r="AS652" s="16"/>
      <c r="AT652" s="16"/>
      <c r="AU652" s="16"/>
      <c r="AV652" s="16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</row>
    <row r="653" spans="1:65" ht="15.75">
      <c r="A653">
        <v>588</v>
      </c>
      <c r="C653" s="51">
        <v>22</v>
      </c>
      <c r="D653" s="38" t="s">
        <v>173</v>
      </c>
      <c r="E653"/>
      <c r="F653" s="20">
        <v>1</v>
      </c>
      <c r="G653" s="189" t="s">
        <v>579</v>
      </c>
      <c r="M653" s="176">
        <v>1</v>
      </c>
      <c r="S653" s="176">
        <v>0.5</v>
      </c>
      <c r="Y653" s="176">
        <v>1</v>
      </c>
      <c r="AE653" s="176">
        <v>0.5</v>
      </c>
      <c r="AO653" s="9"/>
      <c r="AP653" s="9"/>
      <c r="AQ653" s="9"/>
      <c r="AR653" s="9"/>
      <c r="AS653" s="16"/>
      <c r="AT653" s="16"/>
      <c r="AU653" s="16"/>
      <c r="AV653" s="16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</row>
    <row r="654" spans="1:65" ht="15.75">
      <c r="A654">
        <v>589</v>
      </c>
      <c r="C654" s="51">
        <v>23</v>
      </c>
      <c r="D654" s="38" t="s">
        <v>424</v>
      </c>
      <c r="E654">
        <v>0</v>
      </c>
      <c r="F654" s="61">
        <v>1</v>
      </c>
      <c r="G654" s="189" t="s">
        <v>579</v>
      </c>
      <c r="M654" s="178">
        <v>1</v>
      </c>
      <c r="S654" s="178">
        <v>1</v>
      </c>
      <c r="Y654" s="176">
        <v>1</v>
      </c>
      <c r="AE654" s="176">
        <v>0.5</v>
      </c>
      <c r="AO654" s="9"/>
      <c r="AP654" s="9"/>
      <c r="AQ654" s="9"/>
      <c r="AR654" s="9"/>
      <c r="AS654" s="16"/>
      <c r="AT654" s="16"/>
      <c r="AU654" s="16"/>
      <c r="AV654" s="16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</row>
    <row r="655" spans="1:65" ht="15.75">
      <c r="A655">
        <v>590</v>
      </c>
      <c r="C655" s="51">
        <v>24</v>
      </c>
      <c r="D655" s="38" t="s">
        <v>425</v>
      </c>
      <c r="E655"/>
      <c r="F655" s="61">
        <v>1</v>
      </c>
      <c r="G655" s="189" t="s">
        <v>579</v>
      </c>
      <c r="M655" s="176">
        <v>0.5</v>
      </c>
      <c r="S655" s="176">
        <v>1</v>
      </c>
      <c r="Y655" s="176">
        <v>1</v>
      </c>
      <c r="AE655" s="176">
        <v>1</v>
      </c>
      <c r="AO655" s="9"/>
      <c r="AP655" s="9"/>
      <c r="AQ655" s="9"/>
      <c r="AR655" s="9"/>
      <c r="AS655" s="16"/>
      <c r="AT655" s="16"/>
      <c r="AU655" s="16"/>
      <c r="AV655" s="16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</row>
    <row r="656" spans="1:65" ht="15.75">
      <c r="A656">
        <v>591</v>
      </c>
      <c r="C656" s="51">
        <v>25</v>
      </c>
      <c r="D656" s="38" t="s">
        <v>426</v>
      </c>
      <c r="E656"/>
      <c r="F656" s="61">
        <v>1</v>
      </c>
      <c r="G656" s="189" t="s">
        <v>579</v>
      </c>
      <c r="M656" s="176">
        <v>0.5</v>
      </c>
      <c r="S656" s="176">
        <v>0.5</v>
      </c>
      <c r="Y656" s="176">
        <v>0.5</v>
      </c>
      <c r="AE656" s="176">
        <v>0.5</v>
      </c>
      <c r="AO656" s="9"/>
      <c r="AP656" s="9"/>
      <c r="AQ656" s="9"/>
      <c r="AR656" s="9"/>
      <c r="AS656" s="16"/>
      <c r="AT656" s="16"/>
      <c r="AU656" s="16"/>
      <c r="AV656" s="16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</row>
    <row r="657" spans="1:65" ht="15.75">
      <c r="A657">
        <v>592</v>
      </c>
      <c r="C657" s="51">
        <v>26</v>
      </c>
      <c r="D657" s="38" t="s">
        <v>427</v>
      </c>
      <c r="E657"/>
      <c r="F657" s="61">
        <v>1</v>
      </c>
      <c r="G657" s="189" t="s">
        <v>579</v>
      </c>
      <c r="M657" s="176">
        <v>1</v>
      </c>
      <c r="S657" s="176">
        <v>1</v>
      </c>
      <c r="Y657" s="176">
        <v>1</v>
      </c>
      <c r="AE657" s="176">
        <v>1</v>
      </c>
      <c r="AO657" s="9"/>
      <c r="AP657" s="9"/>
      <c r="AQ657" s="9"/>
      <c r="AR657" s="9"/>
      <c r="AS657" s="16"/>
      <c r="AT657" s="16"/>
      <c r="AU657" s="16"/>
      <c r="AV657" s="16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</row>
    <row r="658" spans="1:65" ht="15.75">
      <c r="A658">
        <v>593</v>
      </c>
      <c r="C658" s="51">
        <v>27</v>
      </c>
      <c r="D658" s="38" t="s">
        <v>428</v>
      </c>
      <c r="E658"/>
      <c r="F658" s="61">
        <v>1</v>
      </c>
      <c r="G658" s="189">
        <v>3</v>
      </c>
      <c r="M658" s="176">
        <v>0.5</v>
      </c>
      <c r="S658" s="176">
        <v>0.5</v>
      </c>
      <c r="Y658" s="176">
        <v>0.5</v>
      </c>
      <c r="AE658" s="176">
        <v>1</v>
      </c>
      <c r="AO658" s="9"/>
      <c r="AP658" s="9"/>
      <c r="AQ658" s="9"/>
      <c r="AR658" s="9"/>
      <c r="AS658" s="16"/>
      <c r="AT658" s="16"/>
      <c r="AU658" s="16"/>
      <c r="AV658" s="16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</row>
    <row r="659" spans="1:65" ht="15.75">
      <c r="A659">
        <v>594</v>
      </c>
      <c r="C659" s="83"/>
      <c r="D659" s="38"/>
      <c r="E659" s="70"/>
      <c r="F659" s="61"/>
      <c r="G659" s="189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  <c r="AA659" s="153"/>
      <c r="AB659" s="153"/>
      <c r="AC659" s="153"/>
      <c r="AD659" s="153"/>
      <c r="AE659" s="153"/>
      <c r="AF659" s="153"/>
      <c r="AG659" s="153"/>
      <c r="AH659" s="153"/>
      <c r="AI659" s="153"/>
      <c r="AJ659" s="153"/>
      <c r="AK659" s="153"/>
      <c r="AL659" s="153"/>
      <c r="AM659" s="153"/>
      <c r="AN659" s="153"/>
      <c r="AO659" s="9"/>
      <c r="AP659" s="9"/>
      <c r="AQ659" s="9"/>
      <c r="AR659" s="9"/>
      <c r="AS659" s="16"/>
      <c r="AT659" s="16"/>
      <c r="AU659" s="16"/>
      <c r="AV659" s="16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</row>
    <row r="660" spans="1:90" ht="15.75">
      <c r="A660">
        <v>595</v>
      </c>
      <c r="C660" s="16"/>
      <c r="D660" s="18"/>
      <c r="E660" s="75"/>
      <c r="F660" s="37"/>
      <c r="G660" s="191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9"/>
      <c r="AP660" s="9"/>
      <c r="AQ660" s="9"/>
      <c r="AR660" s="9"/>
      <c r="AS660" s="9"/>
      <c r="AT660" s="9"/>
      <c r="AU660" s="10"/>
      <c r="AV660" s="10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</row>
    <row r="661" spans="1:90" ht="18">
      <c r="A661">
        <v>596</v>
      </c>
      <c r="B661" s="53">
        <v>25</v>
      </c>
      <c r="C661" s="16"/>
      <c r="D661" s="50" t="s">
        <v>27</v>
      </c>
      <c r="E661" s="64"/>
      <c r="F661" s="61"/>
      <c r="G661" s="189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/>
      <c r="AG661" s="153"/>
      <c r="AH661" s="153"/>
      <c r="AI661" s="153"/>
      <c r="AJ661" s="153"/>
      <c r="AK661" s="153"/>
      <c r="AL661" s="153"/>
      <c r="AM661" s="153"/>
      <c r="AN661" s="153"/>
      <c r="AO661" s="9"/>
      <c r="AP661" s="9"/>
      <c r="AQ661" s="9"/>
      <c r="AR661" s="9"/>
      <c r="AS661" s="9"/>
      <c r="AT661" s="9"/>
      <c r="AU661" s="10"/>
      <c r="AV661" s="10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</row>
    <row r="662" spans="1:90" ht="18">
      <c r="A662">
        <v>597</v>
      </c>
      <c r="C662" s="16"/>
      <c r="D662" s="84">
        <f>'RESUM MENSUAL PAPER'!F25</f>
        <v>10616</v>
      </c>
      <c r="E662" s="64"/>
      <c r="F662" s="61"/>
      <c r="G662" s="189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  <c r="AA662" s="153"/>
      <c r="AB662" s="153"/>
      <c r="AC662" s="153"/>
      <c r="AD662" s="153"/>
      <c r="AE662" s="153"/>
      <c r="AF662" s="153"/>
      <c r="AG662" s="153"/>
      <c r="AH662" s="153"/>
      <c r="AI662" s="153"/>
      <c r="AJ662" s="153"/>
      <c r="AK662" s="153"/>
      <c r="AL662" s="153"/>
      <c r="AM662" s="153"/>
      <c r="AN662" s="153"/>
      <c r="AO662" s="9"/>
      <c r="AP662" s="9"/>
      <c r="AQ662" s="9"/>
      <c r="AR662" s="9"/>
      <c r="AS662" s="9"/>
      <c r="AT662" s="9"/>
      <c r="AU662" s="10"/>
      <c r="AV662" s="10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</row>
    <row r="663" spans="1:90" ht="15.75">
      <c r="A663">
        <v>598</v>
      </c>
      <c r="C663" s="16"/>
      <c r="D663" s="7" t="s">
        <v>8</v>
      </c>
      <c r="E663" s="63"/>
      <c r="F663" s="61"/>
      <c r="G663" s="189"/>
      <c r="H663" s="10">
        <f aca="true" t="shared" si="34" ref="H663:AE663">H7</f>
        <v>1</v>
      </c>
      <c r="I663" s="10">
        <f t="shared" si="34"/>
        <v>2</v>
      </c>
      <c r="J663" s="10">
        <f t="shared" si="34"/>
        <v>3</v>
      </c>
      <c r="K663" s="10">
        <f t="shared" si="34"/>
        <v>5</v>
      </c>
      <c r="L663" s="10">
        <f t="shared" si="34"/>
        <v>6</v>
      </c>
      <c r="M663" s="10">
        <f t="shared" si="34"/>
        <v>7</v>
      </c>
      <c r="N663" s="10">
        <f t="shared" si="34"/>
        <v>8</v>
      </c>
      <c r="O663" s="10">
        <f t="shared" si="34"/>
        <v>9</v>
      </c>
      <c r="P663" s="10">
        <f t="shared" si="34"/>
        <v>10</v>
      </c>
      <c r="Q663" s="10">
        <f t="shared" si="34"/>
        <v>12</v>
      </c>
      <c r="R663" s="10">
        <f t="shared" si="34"/>
        <v>13</v>
      </c>
      <c r="S663" s="10">
        <f t="shared" si="34"/>
        <v>14</v>
      </c>
      <c r="T663" s="10">
        <f t="shared" si="34"/>
        <v>15</v>
      </c>
      <c r="U663" s="10">
        <f t="shared" si="34"/>
        <v>16</v>
      </c>
      <c r="V663" s="10">
        <f t="shared" si="34"/>
        <v>17</v>
      </c>
      <c r="W663" s="10">
        <f t="shared" si="34"/>
        <v>19</v>
      </c>
      <c r="X663" s="10">
        <f t="shared" si="34"/>
        <v>20</v>
      </c>
      <c r="Y663" s="10">
        <f t="shared" si="34"/>
        <v>21</v>
      </c>
      <c r="Z663" s="10">
        <f t="shared" si="34"/>
        <v>22</v>
      </c>
      <c r="AA663" s="10">
        <f t="shared" si="34"/>
        <v>23</v>
      </c>
      <c r="AB663" s="10">
        <f t="shared" si="34"/>
        <v>24</v>
      </c>
      <c r="AC663" s="10">
        <f t="shared" si="34"/>
        <v>26</v>
      </c>
      <c r="AD663" s="10">
        <f t="shared" si="34"/>
        <v>27</v>
      </c>
      <c r="AE663" s="10">
        <f t="shared" si="34"/>
        <v>28</v>
      </c>
      <c r="AF663" s="10">
        <f aca="true" t="shared" si="35" ref="AF663:AK663">AF7</f>
        <v>29</v>
      </c>
      <c r="AG663" s="10">
        <f t="shared" si="35"/>
        <v>30</v>
      </c>
      <c r="AH663" s="10">
        <f t="shared" si="35"/>
        <v>0</v>
      </c>
      <c r="AI663" s="10">
        <f t="shared" si="35"/>
        <v>0</v>
      </c>
      <c r="AJ663" s="10">
        <f t="shared" si="35"/>
        <v>0</v>
      </c>
      <c r="AK663" s="10">
        <f t="shared" si="35"/>
        <v>0</v>
      </c>
      <c r="AL663" s="10">
        <f>AL7</f>
        <v>0</v>
      </c>
      <c r="AM663" s="10">
        <f>AM7</f>
        <v>0</v>
      </c>
      <c r="AN663" s="10">
        <f>AN7</f>
        <v>0</v>
      </c>
      <c r="AO663" s="9"/>
      <c r="AP663" s="9"/>
      <c r="AQ663" s="9"/>
      <c r="AR663" s="9"/>
      <c r="AS663" s="10"/>
      <c r="AT663" s="10"/>
      <c r="AU663" s="157"/>
      <c r="AV663" s="10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</row>
    <row r="664" spans="1:80" ht="15.75">
      <c r="A664">
        <v>599</v>
      </c>
      <c r="C664" s="51">
        <v>1</v>
      </c>
      <c r="D664" s="38" t="s">
        <v>94</v>
      </c>
      <c r="E664"/>
      <c r="F664" s="20">
        <v>1</v>
      </c>
      <c r="G664" s="189" t="s">
        <v>579</v>
      </c>
      <c r="L664" s="176">
        <v>1</v>
      </c>
      <c r="S664" s="176">
        <v>0.5</v>
      </c>
      <c r="Y664" s="176">
        <v>1</v>
      </c>
      <c r="AE664" s="176">
        <v>1</v>
      </c>
      <c r="AO664" s="9"/>
      <c r="AP664" s="9"/>
      <c r="AQ664" s="9"/>
      <c r="AR664" s="9"/>
      <c r="AS664" s="10"/>
      <c r="AT664" s="10"/>
      <c r="AU664" s="10"/>
      <c r="AV664" s="10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</row>
    <row r="665" spans="1:80" ht="15.75">
      <c r="A665">
        <v>600</v>
      </c>
      <c r="C665" s="51">
        <v>2</v>
      </c>
      <c r="D665" s="38" t="s">
        <v>429</v>
      </c>
      <c r="E665"/>
      <c r="F665" s="61">
        <v>1</v>
      </c>
      <c r="G665" s="189" t="s">
        <v>579</v>
      </c>
      <c r="L665" s="176">
        <v>0.5</v>
      </c>
      <c r="S665" s="176">
        <v>1</v>
      </c>
      <c r="Y665" s="176">
        <v>0.5</v>
      </c>
      <c r="AE665" s="176">
        <v>0.5</v>
      </c>
      <c r="AO665" s="9"/>
      <c r="AP665" s="9"/>
      <c r="AQ665" s="9"/>
      <c r="AR665" s="9"/>
      <c r="AS665" s="10"/>
      <c r="AT665" s="10"/>
      <c r="AU665" s="10"/>
      <c r="AV665" s="10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</row>
    <row r="666" spans="1:80" ht="15.75">
      <c r="A666">
        <v>601</v>
      </c>
      <c r="C666" s="51">
        <v>3</v>
      </c>
      <c r="D666" s="38" t="s">
        <v>430</v>
      </c>
      <c r="E666"/>
      <c r="F666" s="61">
        <v>1</v>
      </c>
      <c r="G666" s="189" t="s">
        <v>579</v>
      </c>
      <c r="L666" s="176">
        <v>1</v>
      </c>
      <c r="S666" s="176">
        <v>1</v>
      </c>
      <c r="Y666" s="176">
        <v>1</v>
      </c>
      <c r="AE666" s="176">
        <v>0.5</v>
      </c>
      <c r="AO666" s="9"/>
      <c r="AP666" s="9"/>
      <c r="AQ666" s="9"/>
      <c r="AR666" s="9"/>
      <c r="AS666" s="10"/>
      <c r="AT666" s="10"/>
      <c r="AU666" s="10"/>
      <c r="AV666" s="10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</row>
    <row r="667" spans="1:80" ht="15.75">
      <c r="A667">
        <v>602</v>
      </c>
      <c r="C667" s="51">
        <v>4</v>
      </c>
      <c r="D667" s="38" t="s">
        <v>196</v>
      </c>
      <c r="E667"/>
      <c r="F667" s="61">
        <v>1</v>
      </c>
      <c r="G667" s="189" t="s">
        <v>579</v>
      </c>
      <c r="L667" s="176">
        <v>1</v>
      </c>
      <c r="S667" s="178">
        <v>0.5</v>
      </c>
      <c r="Y667" s="176">
        <v>0.5</v>
      </c>
      <c r="AE667" s="176">
        <v>1</v>
      </c>
      <c r="AO667" s="9"/>
      <c r="AP667" s="9"/>
      <c r="AQ667" s="9"/>
      <c r="AR667" s="9"/>
      <c r="AS667" s="10"/>
      <c r="AT667" s="10"/>
      <c r="AU667" s="10"/>
      <c r="AV667" s="10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</row>
    <row r="668" spans="1:80" ht="15.75">
      <c r="A668">
        <v>603</v>
      </c>
      <c r="C668" s="51">
        <v>5</v>
      </c>
      <c r="D668" s="38" t="s">
        <v>564</v>
      </c>
      <c r="E668"/>
      <c r="F668" s="61">
        <v>1</v>
      </c>
      <c r="G668" s="189" t="s">
        <v>579</v>
      </c>
      <c r="L668" s="176">
        <v>1</v>
      </c>
      <c r="S668" s="176">
        <v>0.5</v>
      </c>
      <c r="Y668" s="176">
        <v>0.5</v>
      </c>
      <c r="AE668" s="176">
        <v>1</v>
      </c>
      <c r="AO668" s="9"/>
      <c r="AP668" s="9"/>
      <c r="AQ668" s="9"/>
      <c r="AR668" s="9"/>
      <c r="AS668" s="10"/>
      <c r="AT668" s="10"/>
      <c r="AU668" s="10"/>
      <c r="AV668" s="10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</row>
    <row r="669" spans="1:80" ht="15.75">
      <c r="A669">
        <v>604</v>
      </c>
      <c r="C669" s="51">
        <v>6</v>
      </c>
      <c r="D669" s="38" t="s">
        <v>95</v>
      </c>
      <c r="E669"/>
      <c r="F669" s="61">
        <v>1</v>
      </c>
      <c r="G669" s="189">
        <v>3</v>
      </c>
      <c r="S669" s="176">
        <v>1</v>
      </c>
      <c r="Y669" s="176">
        <v>0.5</v>
      </c>
      <c r="AE669" s="176">
        <v>0.5</v>
      </c>
      <c r="AO669" s="9"/>
      <c r="AP669" s="9"/>
      <c r="AQ669" s="9"/>
      <c r="AR669" s="9"/>
      <c r="AS669" s="10"/>
      <c r="AT669" s="10"/>
      <c r="AU669" s="10"/>
      <c r="AV669" s="10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</row>
    <row r="670" spans="1:80" ht="15.75">
      <c r="A670">
        <v>605</v>
      </c>
      <c r="C670" s="51">
        <v>7</v>
      </c>
      <c r="D670" s="38" t="s">
        <v>431</v>
      </c>
      <c r="E670"/>
      <c r="F670" s="61">
        <v>1</v>
      </c>
      <c r="G670" s="189" t="s">
        <v>579</v>
      </c>
      <c r="L670" s="176">
        <v>1</v>
      </c>
      <c r="S670" s="178">
        <v>1</v>
      </c>
      <c r="Y670" s="176">
        <v>1</v>
      </c>
      <c r="AE670" s="176">
        <v>1</v>
      </c>
      <c r="AO670" s="9"/>
      <c r="AP670" s="9"/>
      <c r="AQ670" s="9"/>
      <c r="AR670" s="9"/>
      <c r="AS670" s="10"/>
      <c r="AT670" s="10"/>
      <c r="AU670" s="10"/>
      <c r="AV670" s="10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</row>
    <row r="671" spans="1:80" ht="15.75">
      <c r="A671">
        <v>606</v>
      </c>
      <c r="C671" s="51">
        <v>8</v>
      </c>
      <c r="D671" s="38" t="s">
        <v>432</v>
      </c>
      <c r="E671"/>
      <c r="F671" s="20">
        <v>1</v>
      </c>
      <c r="G671" s="189" t="s">
        <v>579</v>
      </c>
      <c r="L671" s="176">
        <v>0.5</v>
      </c>
      <c r="S671" s="176">
        <v>0.5</v>
      </c>
      <c r="Y671" s="176">
        <v>1</v>
      </c>
      <c r="AE671" s="176">
        <v>0.5</v>
      </c>
      <c r="AO671" s="9"/>
      <c r="AP671" s="9"/>
      <c r="AQ671" s="9"/>
      <c r="AR671" s="9"/>
      <c r="AS671" s="10"/>
      <c r="AT671" s="10"/>
      <c r="AU671" s="10"/>
      <c r="AV671" s="10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</row>
    <row r="672" spans="1:80" ht="15.75">
      <c r="A672">
        <v>607</v>
      </c>
      <c r="C672" s="51">
        <v>9</v>
      </c>
      <c r="D672" s="38" t="s">
        <v>433</v>
      </c>
      <c r="E672"/>
      <c r="F672" s="61">
        <v>1</v>
      </c>
      <c r="G672" s="189" t="s">
        <v>579</v>
      </c>
      <c r="L672" s="176">
        <v>0.5</v>
      </c>
      <c r="S672" s="176">
        <v>1</v>
      </c>
      <c r="Y672" s="176">
        <v>0.5</v>
      </c>
      <c r="AE672" s="176">
        <v>0.5</v>
      </c>
      <c r="AO672" s="9"/>
      <c r="AP672" s="9"/>
      <c r="AQ672" s="9"/>
      <c r="AR672" s="9"/>
      <c r="AS672" s="10"/>
      <c r="AT672" s="10"/>
      <c r="AU672" s="10"/>
      <c r="AV672" s="10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</row>
    <row r="673" spans="1:80" ht="15.75">
      <c r="A673">
        <v>608</v>
      </c>
      <c r="C673" s="51">
        <v>10</v>
      </c>
      <c r="D673" s="38" t="s">
        <v>96</v>
      </c>
      <c r="E673"/>
      <c r="F673" s="61">
        <v>1</v>
      </c>
      <c r="G673" s="189" t="s">
        <v>579</v>
      </c>
      <c r="L673" s="176">
        <v>0.5</v>
      </c>
      <c r="S673" s="176">
        <v>1</v>
      </c>
      <c r="Y673" s="176">
        <v>0.5</v>
      </c>
      <c r="AE673" s="176">
        <v>1</v>
      </c>
      <c r="AO673" s="9"/>
      <c r="AP673" s="9"/>
      <c r="AQ673" s="9"/>
      <c r="AR673" s="9"/>
      <c r="AS673" s="10"/>
      <c r="AT673" s="10"/>
      <c r="AU673" s="10"/>
      <c r="AV673" s="10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</row>
    <row r="674" spans="1:80" ht="15.75">
      <c r="A674">
        <v>609</v>
      </c>
      <c r="C674" s="51">
        <v>11</v>
      </c>
      <c r="D674" s="38" t="s">
        <v>434</v>
      </c>
      <c r="E674">
        <v>1</v>
      </c>
      <c r="F674" s="61">
        <v>1</v>
      </c>
      <c r="G674" s="189">
        <v>5</v>
      </c>
      <c r="I674" s="178">
        <v>1</v>
      </c>
      <c r="J674" s="176">
        <v>1</v>
      </c>
      <c r="L674" s="176">
        <v>1</v>
      </c>
      <c r="O674" s="178">
        <v>1</v>
      </c>
      <c r="P674" s="178">
        <v>1</v>
      </c>
      <c r="S674" s="176">
        <v>1</v>
      </c>
      <c r="U674" s="178">
        <v>1</v>
      </c>
      <c r="V674" s="178">
        <v>1</v>
      </c>
      <c r="Y674" s="178">
        <v>1</v>
      </c>
      <c r="AA674" s="178">
        <v>1</v>
      </c>
      <c r="AB674" s="178">
        <v>1</v>
      </c>
      <c r="AE674" s="178">
        <v>1</v>
      </c>
      <c r="AG674" s="178">
        <v>1</v>
      </c>
      <c r="AO674" s="9"/>
      <c r="AP674" s="9"/>
      <c r="AQ674" s="9"/>
      <c r="AR674" s="9"/>
      <c r="AS674" s="10"/>
      <c r="AT674" s="10"/>
      <c r="AU674" s="10"/>
      <c r="AV674" s="10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</row>
    <row r="675" spans="1:80" ht="15.75">
      <c r="A675">
        <v>610</v>
      </c>
      <c r="C675" s="51">
        <v>12</v>
      </c>
      <c r="D675" s="38" t="s">
        <v>434</v>
      </c>
      <c r="E675">
        <v>1</v>
      </c>
      <c r="F675" s="61">
        <v>1</v>
      </c>
      <c r="G675" s="189">
        <v>5</v>
      </c>
      <c r="I675" s="178">
        <v>1</v>
      </c>
      <c r="J675" s="176">
        <v>1</v>
      </c>
      <c r="L675" s="176">
        <v>1</v>
      </c>
      <c r="O675" s="178">
        <v>1</v>
      </c>
      <c r="P675" s="178">
        <v>1</v>
      </c>
      <c r="S675" s="176">
        <v>1</v>
      </c>
      <c r="U675" s="178">
        <v>1</v>
      </c>
      <c r="V675" s="178">
        <v>1</v>
      </c>
      <c r="Y675" s="178">
        <v>1</v>
      </c>
      <c r="AA675" s="178">
        <v>1</v>
      </c>
      <c r="AB675" s="176">
        <v>1</v>
      </c>
      <c r="AE675" s="178">
        <v>1</v>
      </c>
      <c r="AG675" s="178">
        <v>1</v>
      </c>
      <c r="AO675" s="9"/>
      <c r="AP675" s="9"/>
      <c r="AQ675" s="9"/>
      <c r="AR675" s="9"/>
      <c r="AS675" s="10"/>
      <c r="AT675" s="10"/>
      <c r="AU675" s="10"/>
      <c r="AV675" s="10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</row>
    <row r="676" spans="1:80" ht="15.75">
      <c r="A676">
        <v>611</v>
      </c>
      <c r="C676" s="51">
        <v>13</v>
      </c>
      <c r="D676" s="38" t="s">
        <v>101</v>
      </c>
      <c r="E676">
        <v>1</v>
      </c>
      <c r="F676" s="61">
        <v>1</v>
      </c>
      <c r="G676" s="189" t="s">
        <v>579</v>
      </c>
      <c r="J676" s="176">
        <v>1</v>
      </c>
      <c r="L676" s="176">
        <v>1</v>
      </c>
      <c r="O676" s="178">
        <v>1</v>
      </c>
      <c r="P676" s="176">
        <v>1</v>
      </c>
      <c r="S676" s="176">
        <v>1</v>
      </c>
      <c r="U676" s="178">
        <v>1</v>
      </c>
      <c r="V676" s="176">
        <v>0.5</v>
      </c>
      <c r="Y676" s="176">
        <v>1</v>
      </c>
      <c r="AB676" s="176">
        <v>0.5</v>
      </c>
      <c r="AG676" s="178">
        <v>1</v>
      </c>
      <c r="AO676" s="9"/>
      <c r="AP676" s="9"/>
      <c r="AQ676" s="9"/>
      <c r="AR676" s="9"/>
      <c r="AS676" s="10"/>
      <c r="AT676" s="10"/>
      <c r="AU676" s="10"/>
      <c r="AV676" s="10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</row>
    <row r="677" spans="1:80" ht="15.75">
      <c r="A677">
        <v>612</v>
      </c>
      <c r="C677" s="51">
        <v>14</v>
      </c>
      <c r="D677" s="38" t="s">
        <v>435</v>
      </c>
      <c r="E677"/>
      <c r="F677" s="61">
        <v>1</v>
      </c>
      <c r="G677" s="189">
        <v>3</v>
      </c>
      <c r="L677" s="176">
        <v>1</v>
      </c>
      <c r="S677" s="176">
        <v>0.5</v>
      </c>
      <c r="Y677" s="176">
        <v>0.5</v>
      </c>
      <c r="AO677" s="9"/>
      <c r="AP677" s="9"/>
      <c r="AQ677" s="9"/>
      <c r="AR677" s="9"/>
      <c r="AS677" s="10"/>
      <c r="AT677" s="10"/>
      <c r="AU677" s="10"/>
      <c r="AV677" s="10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</row>
    <row r="678" spans="1:80" ht="15.75">
      <c r="A678">
        <v>613</v>
      </c>
      <c r="C678" s="51">
        <v>15</v>
      </c>
      <c r="D678" s="38" t="s">
        <v>436</v>
      </c>
      <c r="E678"/>
      <c r="F678" s="61">
        <v>1</v>
      </c>
      <c r="G678" s="189" t="s">
        <v>579</v>
      </c>
      <c r="L678" s="176">
        <v>1</v>
      </c>
      <c r="S678" s="176">
        <v>1</v>
      </c>
      <c r="Y678" s="176">
        <v>0.5</v>
      </c>
      <c r="AO678" s="9"/>
      <c r="AP678" s="9"/>
      <c r="AQ678" s="9"/>
      <c r="AR678" s="9"/>
      <c r="AS678" s="10"/>
      <c r="AT678" s="10"/>
      <c r="AU678" s="10"/>
      <c r="AV678" s="10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</row>
    <row r="679" spans="1:80" ht="15.75">
      <c r="A679">
        <v>614</v>
      </c>
      <c r="C679" s="51">
        <v>16</v>
      </c>
      <c r="D679" s="38" t="s">
        <v>184</v>
      </c>
      <c r="E679">
        <v>1</v>
      </c>
      <c r="F679" s="61">
        <v>1</v>
      </c>
      <c r="G679" s="189">
        <v>5</v>
      </c>
      <c r="I679" s="178">
        <v>1</v>
      </c>
      <c r="J679" s="176">
        <v>1</v>
      </c>
      <c r="L679" s="176">
        <v>1</v>
      </c>
      <c r="O679" s="178">
        <v>1</v>
      </c>
      <c r="P679" s="176">
        <v>1</v>
      </c>
      <c r="S679" s="178">
        <v>1</v>
      </c>
      <c r="U679" s="176">
        <v>0.5</v>
      </c>
      <c r="V679" s="176">
        <v>1</v>
      </c>
      <c r="Y679" s="178">
        <v>1</v>
      </c>
      <c r="AA679" s="178">
        <v>1</v>
      </c>
      <c r="AB679" s="176">
        <v>1</v>
      </c>
      <c r="AE679" s="178">
        <v>1</v>
      </c>
      <c r="AG679" s="178">
        <v>1</v>
      </c>
      <c r="AO679" s="9"/>
      <c r="AP679" s="9"/>
      <c r="AQ679" s="9"/>
      <c r="AR679" s="9"/>
      <c r="AS679" s="10"/>
      <c r="AT679" s="10"/>
      <c r="AU679" s="10"/>
      <c r="AV679" s="10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</row>
    <row r="680" spans="3:80" ht="15.75">
      <c r="C680" s="51"/>
      <c r="D680" s="38" t="s">
        <v>184</v>
      </c>
      <c r="E680"/>
      <c r="F680" s="61">
        <v>1</v>
      </c>
      <c r="G680" s="189">
        <v>5</v>
      </c>
      <c r="I680" s="178">
        <v>1</v>
      </c>
      <c r="J680" s="176">
        <v>0.5</v>
      </c>
      <c r="L680" s="176">
        <v>1</v>
      </c>
      <c r="O680" s="178">
        <v>1</v>
      </c>
      <c r="P680" s="178">
        <v>1</v>
      </c>
      <c r="S680" s="176">
        <v>1</v>
      </c>
      <c r="U680" s="176">
        <v>1</v>
      </c>
      <c r="V680" s="178">
        <v>1</v>
      </c>
      <c r="Y680" s="178">
        <v>1</v>
      </c>
      <c r="AA680" s="178">
        <v>1</v>
      </c>
      <c r="AB680" s="176">
        <v>1</v>
      </c>
      <c r="AE680" s="178">
        <v>1</v>
      </c>
      <c r="AG680" s="178">
        <v>1</v>
      </c>
      <c r="AO680" s="9"/>
      <c r="AP680" s="9"/>
      <c r="AQ680" s="9"/>
      <c r="AR680" s="9"/>
      <c r="AS680" s="10"/>
      <c r="AT680" s="10"/>
      <c r="AU680" s="10"/>
      <c r="AV680" s="10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</row>
    <row r="681" spans="1:80" ht="15.75">
      <c r="A681">
        <v>615</v>
      </c>
      <c r="C681" s="51">
        <v>17</v>
      </c>
      <c r="D681" s="38" t="s">
        <v>184</v>
      </c>
      <c r="E681">
        <v>1</v>
      </c>
      <c r="F681" s="61">
        <v>1</v>
      </c>
      <c r="G681" s="189" t="s">
        <v>200</v>
      </c>
      <c r="I681" s="178">
        <v>1</v>
      </c>
      <c r="J681" s="176">
        <v>0.5</v>
      </c>
      <c r="L681" s="176">
        <v>0.5</v>
      </c>
      <c r="O681" s="178">
        <v>1</v>
      </c>
      <c r="P681" s="176">
        <v>0.5</v>
      </c>
      <c r="S681" s="176">
        <v>1</v>
      </c>
      <c r="U681" s="176">
        <v>1</v>
      </c>
      <c r="V681" s="176">
        <v>0.5</v>
      </c>
      <c r="Y681" s="178">
        <v>1</v>
      </c>
      <c r="AA681" s="178">
        <v>1</v>
      </c>
      <c r="AB681" s="176">
        <v>0.5</v>
      </c>
      <c r="AE681" s="178">
        <v>1</v>
      </c>
      <c r="AG681" s="178">
        <v>1</v>
      </c>
      <c r="AO681" s="9"/>
      <c r="AP681" s="9"/>
      <c r="AQ681" s="9"/>
      <c r="AR681" s="9"/>
      <c r="AS681" s="10"/>
      <c r="AT681" s="10"/>
      <c r="AU681" s="10"/>
      <c r="AV681" s="10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</row>
    <row r="682" spans="1:80" ht="15.75">
      <c r="A682">
        <v>616</v>
      </c>
      <c r="C682" s="83"/>
      <c r="D682" s="38"/>
      <c r="E682" s="76"/>
      <c r="F682" s="61"/>
      <c r="G682" s="184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  <c r="AA682" s="153"/>
      <c r="AB682" s="153"/>
      <c r="AC682" s="153"/>
      <c r="AD682" s="153"/>
      <c r="AE682" s="153"/>
      <c r="AF682" s="153"/>
      <c r="AG682" s="153"/>
      <c r="AH682" s="153"/>
      <c r="AI682" s="153"/>
      <c r="AJ682" s="153"/>
      <c r="AK682" s="153"/>
      <c r="AL682" s="153"/>
      <c r="AM682" s="153"/>
      <c r="AN682" s="153"/>
      <c r="AO682" s="9"/>
      <c r="AP682" s="9"/>
      <c r="AQ682" s="9"/>
      <c r="AR682" s="9"/>
      <c r="AS682" s="10"/>
      <c r="AT682" s="10"/>
      <c r="AU682" s="10"/>
      <c r="AV682" s="10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</row>
    <row r="683" spans="1:90" ht="15.75">
      <c r="A683">
        <v>617</v>
      </c>
      <c r="C683" s="16"/>
      <c r="D683" s="18"/>
      <c r="E683" s="75"/>
      <c r="F683" s="37"/>
      <c r="G683" s="191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  <c r="AK683" s="159"/>
      <c r="AL683" s="159"/>
      <c r="AM683" s="159"/>
      <c r="AN683" s="159"/>
      <c r="AO683" s="9"/>
      <c r="AP683" s="9"/>
      <c r="AQ683" s="9"/>
      <c r="AR683" s="9"/>
      <c r="AS683" s="9"/>
      <c r="AT683" s="9"/>
      <c r="AU683" s="10"/>
      <c r="AV683" s="10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</row>
    <row r="684" spans="1:90" ht="18">
      <c r="A684">
        <v>618</v>
      </c>
      <c r="B684" s="53">
        <v>26</v>
      </c>
      <c r="C684" s="16"/>
      <c r="D684" s="50" t="s">
        <v>29</v>
      </c>
      <c r="E684" s="64"/>
      <c r="F684" s="61"/>
      <c r="G684" s="189"/>
      <c r="H684" s="153"/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/>
      <c r="AG684" s="153"/>
      <c r="AH684" s="153"/>
      <c r="AI684" s="153"/>
      <c r="AJ684" s="153"/>
      <c r="AK684" s="153"/>
      <c r="AL684" s="153"/>
      <c r="AM684" s="153"/>
      <c r="AN684" s="153"/>
      <c r="AO684" s="9"/>
      <c r="AP684" s="9"/>
      <c r="AQ684" s="9"/>
      <c r="AR684" s="9"/>
      <c r="AS684" s="9"/>
      <c r="AT684" s="9"/>
      <c r="AU684" s="10"/>
      <c r="AV684" s="10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</row>
    <row r="685" spans="1:90" ht="18">
      <c r="A685">
        <v>619</v>
      </c>
      <c r="C685" s="16"/>
      <c r="D685" s="84">
        <f>'RESUM MENSUAL PAPER'!F26</f>
        <v>14636</v>
      </c>
      <c r="E685" s="64"/>
      <c r="F685" s="61"/>
      <c r="G685" s="189"/>
      <c r="H685" s="153"/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/>
      <c r="AG685" s="153"/>
      <c r="AH685" s="153"/>
      <c r="AI685" s="153"/>
      <c r="AJ685" s="153"/>
      <c r="AK685" s="153"/>
      <c r="AL685" s="153"/>
      <c r="AM685" s="153"/>
      <c r="AN685" s="153"/>
      <c r="AO685" s="9"/>
      <c r="AP685" s="9"/>
      <c r="AQ685" s="9"/>
      <c r="AR685" s="9"/>
      <c r="AS685" s="9"/>
      <c r="AT685" s="9"/>
      <c r="AU685" s="10"/>
      <c r="AV685" s="10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</row>
    <row r="686" spans="1:90" ht="15.75">
      <c r="A686">
        <v>620</v>
      </c>
      <c r="C686" s="16"/>
      <c r="D686" s="7" t="s">
        <v>8</v>
      </c>
      <c r="E686" s="63"/>
      <c r="F686" s="61"/>
      <c r="G686" s="189"/>
      <c r="H686" s="10">
        <f aca="true" t="shared" si="36" ref="H686:AE686">H7</f>
        <v>1</v>
      </c>
      <c r="I686" s="10">
        <f t="shared" si="36"/>
        <v>2</v>
      </c>
      <c r="J686" s="10">
        <f t="shared" si="36"/>
        <v>3</v>
      </c>
      <c r="K686" s="10">
        <f t="shared" si="36"/>
        <v>5</v>
      </c>
      <c r="L686" s="10">
        <f t="shared" si="36"/>
        <v>6</v>
      </c>
      <c r="M686" s="10">
        <f t="shared" si="36"/>
        <v>7</v>
      </c>
      <c r="N686" s="10">
        <f t="shared" si="36"/>
        <v>8</v>
      </c>
      <c r="O686" s="10">
        <f t="shared" si="36"/>
        <v>9</v>
      </c>
      <c r="P686" s="10">
        <f t="shared" si="36"/>
        <v>10</v>
      </c>
      <c r="Q686" s="10">
        <f t="shared" si="36"/>
        <v>12</v>
      </c>
      <c r="R686" s="10">
        <f t="shared" si="36"/>
        <v>13</v>
      </c>
      <c r="S686" s="10">
        <f t="shared" si="36"/>
        <v>14</v>
      </c>
      <c r="T686" s="10">
        <f t="shared" si="36"/>
        <v>15</v>
      </c>
      <c r="U686" s="10">
        <f t="shared" si="36"/>
        <v>16</v>
      </c>
      <c r="V686" s="10">
        <f t="shared" si="36"/>
        <v>17</v>
      </c>
      <c r="W686" s="10">
        <f t="shared" si="36"/>
        <v>19</v>
      </c>
      <c r="X686" s="10">
        <f t="shared" si="36"/>
        <v>20</v>
      </c>
      <c r="Y686" s="10">
        <f t="shared" si="36"/>
        <v>21</v>
      </c>
      <c r="Z686" s="10">
        <f t="shared" si="36"/>
        <v>22</v>
      </c>
      <c r="AA686" s="10">
        <f t="shared" si="36"/>
        <v>23</v>
      </c>
      <c r="AB686" s="10">
        <f t="shared" si="36"/>
        <v>24</v>
      </c>
      <c r="AC686" s="10">
        <f t="shared" si="36"/>
        <v>26</v>
      </c>
      <c r="AD686" s="10">
        <f t="shared" si="36"/>
        <v>27</v>
      </c>
      <c r="AE686" s="10">
        <f t="shared" si="36"/>
        <v>28</v>
      </c>
      <c r="AF686" s="10">
        <f aca="true" t="shared" si="37" ref="AF686:AK686">AF7</f>
        <v>29</v>
      </c>
      <c r="AG686" s="10">
        <f t="shared" si="37"/>
        <v>30</v>
      </c>
      <c r="AH686" s="10">
        <f t="shared" si="37"/>
        <v>0</v>
      </c>
      <c r="AI686" s="10">
        <f t="shared" si="37"/>
        <v>0</v>
      </c>
      <c r="AJ686" s="10">
        <f t="shared" si="37"/>
        <v>0</v>
      </c>
      <c r="AK686" s="10">
        <f t="shared" si="37"/>
        <v>0</v>
      </c>
      <c r="AL686" s="10">
        <f>AL7</f>
        <v>0</v>
      </c>
      <c r="AM686" s="10">
        <f>AM7</f>
        <v>0</v>
      </c>
      <c r="AN686" s="10">
        <f>AN7</f>
        <v>0</v>
      </c>
      <c r="AO686" s="9"/>
      <c r="AP686" s="9"/>
      <c r="AQ686" s="9"/>
      <c r="AR686" s="9"/>
      <c r="AS686" s="46"/>
      <c r="AT686" s="46"/>
      <c r="AU686" s="157"/>
      <c r="AV686" s="16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</row>
    <row r="687" spans="1:48" ht="15.75">
      <c r="A687">
        <v>621</v>
      </c>
      <c r="C687" s="51">
        <v>1</v>
      </c>
      <c r="D687" s="38" t="s">
        <v>450</v>
      </c>
      <c r="E687"/>
      <c r="F687" s="61">
        <v>1</v>
      </c>
      <c r="G687" s="189">
        <v>3</v>
      </c>
      <c r="H687" s="176">
        <v>1</v>
      </c>
      <c r="I687" s="46"/>
      <c r="J687" s="46"/>
      <c r="K687" s="46"/>
      <c r="L687" s="46"/>
      <c r="M687" s="46"/>
      <c r="N687" s="176">
        <v>1</v>
      </c>
      <c r="O687" s="46"/>
      <c r="P687" s="46"/>
      <c r="Q687" s="46"/>
      <c r="R687" s="46"/>
      <c r="S687" s="46"/>
      <c r="T687" s="176">
        <v>1</v>
      </c>
      <c r="U687" s="46"/>
      <c r="V687" s="46"/>
      <c r="W687" s="46"/>
      <c r="X687" s="46"/>
      <c r="Y687" s="46"/>
      <c r="Z687" s="178">
        <v>1</v>
      </c>
      <c r="AA687" s="46"/>
      <c r="AB687" s="46"/>
      <c r="AC687" s="46"/>
      <c r="AD687" s="46"/>
      <c r="AE687" s="46"/>
      <c r="AF687" s="176">
        <v>1</v>
      </c>
      <c r="AG687" s="46"/>
      <c r="AH687" s="46"/>
      <c r="AI687" s="46"/>
      <c r="AJ687" s="46"/>
      <c r="AK687" s="46"/>
      <c r="AL687" s="46"/>
      <c r="AM687" s="46"/>
      <c r="AN687" s="46"/>
      <c r="AO687" s="9"/>
      <c r="AP687" s="9"/>
      <c r="AQ687" s="9"/>
      <c r="AR687" s="9"/>
      <c r="AS687" s="46"/>
      <c r="AT687" s="46"/>
      <c r="AU687" s="16"/>
      <c r="AV687" s="16"/>
    </row>
    <row r="688" spans="1:48" ht="15.75">
      <c r="A688">
        <v>622</v>
      </c>
      <c r="C688" s="51">
        <v>2</v>
      </c>
      <c r="D688" s="38" t="s">
        <v>451</v>
      </c>
      <c r="E688"/>
      <c r="F688" s="61">
        <v>1</v>
      </c>
      <c r="G688" s="189" t="s">
        <v>579</v>
      </c>
      <c r="H688" s="176">
        <v>1</v>
      </c>
      <c r="I688" s="46"/>
      <c r="J688" s="46"/>
      <c r="K688" s="46"/>
      <c r="L688" s="46"/>
      <c r="M688" s="46"/>
      <c r="N688" s="176">
        <v>0.5</v>
      </c>
      <c r="O688" s="46"/>
      <c r="P688" s="46"/>
      <c r="Q688" s="46"/>
      <c r="R688" s="46"/>
      <c r="S688" s="46"/>
      <c r="T688" s="176">
        <v>1</v>
      </c>
      <c r="U688" s="46"/>
      <c r="V688" s="46"/>
      <c r="W688" s="46"/>
      <c r="X688" s="46"/>
      <c r="Y688" s="46"/>
      <c r="Z688" s="178">
        <v>1</v>
      </c>
      <c r="AA688" s="46"/>
      <c r="AB688" s="46"/>
      <c r="AC688" s="46"/>
      <c r="AD688" s="46"/>
      <c r="AE688" s="46"/>
      <c r="AF688" s="178">
        <v>1</v>
      </c>
      <c r="AG688" s="46"/>
      <c r="AH688" s="46"/>
      <c r="AI688" s="46"/>
      <c r="AJ688" s="46"/>
      <c r="AK688" s="46"/>
      <c r="AL688" s="46"/>
      <c r="AM688" s="46"/>
      <c r="AN688" s="46"/>
      <c r="AO688" s="9"/>
      <c r="AP688" s="9"/>
      <c r="AQ688" s="9"/>
      <c r="AR688" s="9"/>
      <c r="AS688" s="46"/>
      <c r="AT688" s="46"/>
      <c r="AU688" s="16"/>
      <c r="AV688" s="16"/>
    </row>
    <row r="689" spans="1:48" ht="15.75">
      <c r="A689">
        <v>623</v>
      </c>
      <c r="C689" s="51">
        <v>3</v>
      </c>
      <c r="D689" s="38" t="s">
        <v>452</v>
      </c>
      <c r="E689"/>
      <c r="F689" s="61">
        <v>1</v>
      </c>
      <c r="G689" s="189">
        <v>3</v>
      </c>
      <c r="H689" s="178">
        <v>1</v>
      </c>
      <c r="I689" s="46"/>
      <c r="J689" s="46"/>
      <c r="K689" s="46"/>
      <c r="L689" s="46"/>
      <c r="M689" s="46"/>
      <c r="N689" s="176">
        <v>1</v>
      </c>
      <c r="O689" s="46"/>
      <c r="P689" s="46"/>
      <c r="Q689" s="46"/>
      <c r="R689" s="46"/>
      <c r="S689" s="46"/>
      <c r="T689" s="178">
        <v>1</v>
      </c>
      <c r="U689" s="46"/>
      <c r="V689" s="46"/>
      <c r="W689" s="46"/>
      <c r="X689" s="46"/>
      <c r="Y689" s="46"/>
      <c r="Z689" s="178">
        <v>1</v>
      </c>
      <c r="AA689" s="46"/>
      <c r="AB689" s="46"/>
      <c r="AC689" s="46"/>
      <c r="AD689" s="46"/>
      <c r="AE689" s="46"/>
      <c r="AF689" s="178">
        <v>1</v>
      </c>
      <c r="AG689" s="46"/>
      <c r="AH689" s="46"/>
      <c r="AI689" s="46"/>
      <c r="AJ689" s="46"/>
      <c r="AK689" s="46"/>
      <c r="AL689" s="46"/>
      <c r="AM689" s="46"/>
      <c r="AN689" s="46"/>
      <c r="AO689" s="9"/>
      <c r="AP689" s="9"/>
      <c r="AQ689" s="9"/>
      <c r="AR689" s="9"/>
      <c r="AS689" s="46"/>
      <c r="AT689" s="46"/>
      <c r="AU689" s="16"/>
      <c r="AV689" s="16"/>
    </row>
    <row r="690" spans="1:48" ht="15.75">
      <c r="A690">
        <v>624</v>
      </c>
      <c r="C690" s="51">
        <v>4</v>
      </c>
      <c r="D690" s="38" t="s">
        <v>453</v>
      </c>
      <c r="E690"/>
      <c r="F690" s="61">
        <v>1</v>
      </c>
      <c r="G690" s="189" t="s">
        <v>579</v>
      </c>
      <c r="H690" s="176">
        <v>1</v>
      </c>
      <c r="I690" s="46"/>
      <c r="J690" s="46"/>
      <c r="K690" s="46"/>
      <c r="L690" s="46"/>
      <c r="M690" s="46"/>
      <c r="N690" s="176">
        <v>1</v>
      </c>
      <c r="O690" s="46"/>
      <c r="P690" s="46"/>
      <c r="Q690" s="46"/>
      <c r="R690" s="46"/>
      <c r="S690" s="46"/>
      <c r="T690" s="176">
        <v>1</v>
      </c>
      <c r="U690" s="46"/>
      <c r="V690" s="46"/>
      <c r="W690" s="46"/>
      <c r="X690" s="46"/>
      <c r="Y690" s="46"/>
      <c r="Z690" s="176">
        <v>1</v>
      </c>
      <c r="AA690" s="46"/>
      <c r="AB690" s="46"/>
      <c r="AC690" s="46"/>
      <c r="AD690" s="46"/>
      <c r="AE690" s="46"/>
      <c r="AF690" s="176">
        <v>1</v>
      </c>
      <c r="AG690" s="46"/>
      <c r="AH690" s="46"/>
      <c r="AI690" s="46"/>
      <c r="AJ690" s="46"/>
      <c r="AK690" s="46"/>
      <c r="AL690" s="46"/>
      <c r="AM690" s="46"/>
      <c r="AN690" s="46"/>
      <c r="AO690" s="9"/>
      <c r="AP690" s="9"/>
      <c r="AQ690" s="9"/>
      <c r="AR690" s="9"/>
      <c r="AS690" s="46"/>
      <c r="AT690" s="46"/>
      <c r="AU690" s="16"/>
      <c r="AV690" s="16"/>
    </row>
    <row r="691" spans="1:251" ht="15.75">
      <c r="A691">
        <v>625</v>
      </c>
      <c r="C691" s="51">
        <v>5</v>
      </c>
      <c r="D691" s="38" t="s">
        <v>454</v>
      </c>
      <c r="E691"/>
      <c r="F691" s="20">
        <v>1</v>
      </c>
      <c r="G691" s="184">
        <v>3</v>
      </c>
      <c r="H691" s="176">
        <v>1</v>
      </c>
      <c r="I691" s="44"/>
      <c r="J691" s="44"/>
      <c r="K691" s="44"/>
      <c r="L691" s="44"/>
      <c r="M691" s="44"/>
      <c r="N691" s="176">
        <v>1</v>
      </c>
      <c r="O691" s="44"/>
      <c r="P691" s="44"/>
      <c r="Q691" s="44"/>
      <c r="R691" s="44"/>
      <c r="S691" s="44"/>
      <c r="T691" s="176">
        <v>0.5</v>
      </c>
      <c r="U691" s="44"/>
      <c r="V691" s="44"/>
      <c r="W691" s="44"/>
      <c r="X691" s="44"/>
      <c r="Y691" s="44"/>
      <c r="Z691" s="178">
        <v>1</v>
      </c>
      <c r="AA691" s="44"/>
      <c r="AB691" s="44"/>
      <c r="AC691" s="44"/>
      <c r="AD691" s="44"/>
      <c r="AE691" s="44"/>
      <c r="AF691" s="176">
        <v>1</v>
      </c>
      <c r="AG691" s="44"/>
      <c r="AH691" s="44"/>
      <c r="AI691" s="44"/>
      <c r="AJ691" s="44"/>
      <c r="AK691" s="44"/>
      <c r="AL691" s="44"/>
      <c r="AM691" s="44"/>
      <c r="AN691" s="44"/>
      <c r="AO691" s="9"/>
      <c r="AP691" s="9"/>
      <c r="AQ691" s="9"/>
      <c r="AR691" s="9"/>
      <c r="AS691" s="44"/>
      <c r="AT691" s="44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  <c r="FW691" s="16"/>
      <c r="FX691" s="16"/>
      <c r="FY691" s="16"/>
      <c r="FZ691" s="16"/>
      <c r="GA691" s="16"/>
      <c r="GB691" s="16"/>
      <c r="GC691" s="16"/>
      <c r="GD691" s="16"/>
      <c r="GE691" s="16"/>
      <c r="GF691" s="16"/>
      <c r="GG691" s="16"/>
      <c r="GH691" s="16"/>
      <c r="GI691" s="16"/>
      <c r="GJ691" s="16"/>
      <c r="GK691" s="16"/>
      <c r="GL691" s="16"/>
      <c r="GM691" s="16"/>
      <c r="GN691" s="16"/>
      <c r="GO691" s="16"/>
      <c r="GP691" s="16"/>
      <c r="GQ691" s="16"/>
      <c r="GR691" s="16"/>
      <c r="GS691" s="16"/>
      <c r="GT691" s="16"/>
      <c r="GU691" s="16"/>
      <c r="GV691" s="16"/>
      <c r="GW691" s="16"/>
      <c r="GX691" s="16"/>
      <c r="GY691" s="16"/>
      <c r="GZ691" s="16"/>
      <c r="HA691" s="16"/>
      <c r="HB691" s="16"/>
      <c r="HC691" s="16"/>
      <c r="HD691" s="16"/>
      <c r="HE691" s="16"/>
      <c r="HF691" s="16"/>
      <c r="HG691" s="16"/>
      <c r="HH691" s="16"/>
      <c r="HI691" s="16"/>
      <c r="HJ691" s="16"/>
      <c r="HK691" s="16"/>
      <c r="HL691" s="16"/>
      <c r="HM691" s="16"/>
      <c r="HN691" s="16"/>
      <c r="HO691" s="16"/>
      <c r="HP691" s="16"/>
      <c r="HQ691" s="16"/>
      <c r="HR691" s="16"/>
      <c r="HS691" s="16"/>
      <c r="HT691" s="16"/>
      <c r="HU691" s="16"/>
      <c r="HV691" s="16"/>
      <c r="HW691" s="16"/>
      <c r="HX691" s="16"/>
      <c r="HY691" s="16"/>
      <c r="HZ691" s="16"/>
      <c r="IA691" s="16"/>
      <c r="IB691" s="16"/>
      <c r="IC691" s="16"/>
      <c r="ID691" s="16"/>
      <c r="IE691" s="16"/>
      <c r="IF691" s="16"/>
      <c r="IG691" s="16"/>
      <c r="IH691" s="16"/>
      <c r="II691" s="16"/>
      <c r="IJ691" s="16"/>
      <c r="IK691" s="16"/>
      <c r="IL691" s="16"/>
      <c r="IM691" s="16"/>
      <c r="IN691" s="16"/>
      <c r="IO691" s="16"/>
      <c r="IP691" s="16"/>
      <c r="IQ691" s="16"/>
    </row>
    <row r="692" spans="1:48" ht="15.75">
      <c r="A692">
        <v>626</v>
      </c>
      <c r="C692" s="51">
        <v>6</v>
      </c>
      <c r="D692" s="38" t="s">
        <v>455</v>
      </c>
      <c r="E692"/>
      <c r="F692" s="20">
        <v>1</v>
      </c>
      <c r="G692" s="184">
        <v>3</v>
      </c>
      <c r="H692" s="176">
        <v>0.5</v>
      </c>
      <c r="I692" s="44"/>
      <c r="J692" s="44"/>
      <c r="K692" s="44"/>
      <c r="L692" s="44"/>
      <c r="M692" s="44"/>
      <c r="N692" s="176">
        <v>1</v>
      </c>
      <c r="O692" s="44"/>
      <c r="P692" s="44"/>
      <c r="Q692" s="44"/>
      <c r="R692" s="44"/>
      <c r="S692" s="44"/>
      <c r="T692" s="178">
        <v>1</v>
      </c>
      <c r="U692" s="44"/>
      <c r="V692" s="44"/>
      <c r="W692" s="44"/>
      <c r="X692" s="44"/>
      <c r="Y692" s="44"/>
      <c r="Z692" s="178">
        <v>1</v>
      </c>
      <c r="AA692" s="44"/>
      <c r="AB692" s="44"/>
      <c r="AC692" s="44"/>
      <c r="AD692" s="44"/>
      <c r="AE692" s="44"/>
      <c r="AF692" s="178">
        <v>1</v>
      </c>
      <c r="AG692" s="44"/>
      <c r="AH692" s="44"/>
      <c r="AI692" s="44"/>
      <c r="AJ692" s="44"/>
      <c r="AK692" s="44"/>
      <c r="AL692" s="44"/>
      <c r="AM692" s="44"/>
      <c r="AN692" s="44"/>
      <c r="AO692" s="9"/>
      <c r="AP692" s="9"/>
      <c r="AQ692" s="9"/>
      <c r="AR692" s="9"/>
      <c r="AS692" s="44"/>
      <c r="AT692" s="44"/>
      <c r="AU692" s="16"/>
      <c r="AV692" s="16"/>
    </row>
    <row r="693" spans="1:48" ht="15.75">
      <c r="A693">
        <v>627</v>
      </c>
      <c r="C693" s="51">
        <v>7</v>
      </c>
      <c r="D693" s="38" t="s">
        <v>456</v>
      </c>
      <c r="E693"/>
      <c r="F693" s="61">
        <v>1</v>
      </c>
      <c r="G693" s="189">
        <v>3</v>
      </c>
      <c r="H693" s="176">
        <v>0.5</v>
      </c>
      <c r="I693" s="46"/>
      <c r="J693" s="46"/>
      <c r="K693" s="46"/>
      <c r="L693" s="46"/>
      <c r="M693" s="46"/>
      <c r="N693" s="176">
        <v>0.5</v>
      </c>
      <c r="O693" s="46"/>
      <c r="P693" s="46"/>
      <c r="Q693" s="46"/>
      <c r="R693" s="46"/>
      <c r="S693" s="46"/>
      <c r="T693" s="176">
        <v>1</v>
      </c>
      <c r="U693" s="46"/>
      <c r="V693" s="46"/>
      <c r="W693" s="46"/>
      <c r="X693" s="46"/>
      <c r="Y693" s="46"/>
      <c r="Z693" s="178">
        <v>1</v>
      </c>
      <c r="AA693" s="46"/>
      <c r="AB693" s="46"/>
      <c r="AC693" s="46"/>
      <c r="AD693" s="46"/>
      <c r="AE693" s="46"/>
      <c r="AF693" s="176">
        <v>0.5</v>
      </c>
      <c r="AG693" s="46"/>
      <c r="AH693" s="46"/>
      <c r="AI693" s="46"/>
      <c r="AJ693" s="46"/>
      <c r="AK693" s="46"/>
      <c r="AL693" s="46"/>
      <c r="AM693" s="46"/>
      <c r="AN693" s="46"/>
      <c r="AO693" s="9"/>
      <c r="AP693" s="9"/>
      <c r="AQ693" s="9"/>
      <c r="AR693" s="9"/>
      <c r="AS693" s="46"/>
      <c r="AT693" s="46"/>
      <c r="AU693" s="81"/>
      <c r="AV693" s="16"/>
    </row>
    <row r="694" spans="1:77" ht="15.75">
      <c r="A694">
        <v>628</v>
      </c>
      <c r="C694" s="51">
        <v>8</v>
      </c>
      <c r="D694" s="38" t="s">
        <v>37</v>
      </c>
      <c r="E694">
        <v>1</v>
      </c>
      <c r="F694" s="61">
        <v>1</v>
      </c>
      <c r="G694" s="189">
        <v>3</v>
      </c>
      <c r="H694" s="176">
        <v>1</v>
      </c>
      <c r="I694" s="46"/>
      <c r="J694" s="46"/>
      <c r="K694" s="178">
        <v>1</v>
      </c>
      <c r="L694" s="46"/>
      <c r="M694" s="46"/>
      <c r="N694" s="176">
        <v>1</v>
      </c>
      <c r="O694" s="46"/>
      <c r="P694" s="46"/>
      <c r="Q694" s="178">
        <v>0.5</v>
      </c>
      <c r="R694" s="46"/>
      <c r="S694" s="46"/>
      <c r="T694" s="176">
        <v>1</v>
      </c>
      <c r="U694" s="46"/>
      <c r="V694" s="46"/>
      <c r="W694" s="176">
        <v>1</v>
      </c>
      <c r="X694" s="46"/>
      <c r="Y694" s="46"/>
      <c r="Z694" s="178">
        <v>1</v>
      </c>
      <c r="AA694" s="46"/>
      <c r="AB694" s="46"/>
      <c r="AC694" s="176">
        <v>1</v>
      </c>
      <c r="AD694" s="46"/>
      <c r="AE694" s="46"/>
      <c r="AF694" s="176">
        <v>0.5</v>
      </c>
      <c r="AG694" s="46"/>
      <c r="AH694" s="46"/>
      <c r="AI694" s="46"/>
      <c r="AJ694" s="46"/>
      <c r="AK694" s="46"/>
      <c r="AL694" s="46"/>
      <c r="AM694" s="46"/>
      <c r="AN694" s="46"/>
      <c r="AO694" s="9"/>
      <c r="AP694" s="9"/>
      <c r="AQ694" s="9"/>
      <c r="AR694" s="9"/>
      <c r="AS694" s="46"/>
      <c r="AT694" s="46"/>
      <c r="AU694" s="10"/>
      <c r="AV694" s="10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</row>
    <row r="695" spans="1:68" ht="15.75">
      <c r="A695">
        <v>629</v>
      </c>
      <c r="C695" s="51">
        <v>9</v>
      </c>
      <c r="D695" s="38" t="s">
        <v>179</v>
      </c>
      <c r="E695">
        <v>1</v>
      </c>
      <c r="F695" s="61">
        <v>1</v>
      </c>
      <c r="G695" s="189">
        <v>3</v>
      </c>
      <c r="H695" s="178">
        <v>1</v>
      </c>
      <c r="I695" s="46"/>
      <c r="J695" s="46"/>
      <c r="K695" s="178">
        <v>1</v>
      </c>
      <c r="L695" s="46"/>
      <c r="M695" s="46"/>
      <c r="N695" s="176">
        <v>1</v>
      </c>
      <c r="O695" s="46"/>
      <c r="P695" s="46"/>
      <c r="Q695" s="178">
        <v>1</v>
      </c>
      <c r="R695" s="46"/>
      <c r="S695" s="46"/>
      <c r="T695" s="178">
        <v>1</v>
      </c>
      <c r="U695" s="46"/>
      <c r="V695" s="46"/>
      <c r="W695" s="176">
        <v>1</v>
      </c>
      <c r="X695" s="46"/>
      <c r="Y695" s="46"/>
      <c r="Z695" s="176">
        <v>1</v>
      </c>
      <c r="AA695" s="46"/>
      <c r="AB695" s="46"/>
      <c r="AC695" s="176">
        <v>1</v>
      </c>
      <c r="AD695" s="46"/>
      <c r="AE695" s="46"/>
      <c r="AF695" s="178">
        <v>1</v>
      </c>
      <c r="AG695" s="46"/>
      <c r="AH695" s="46"/>
      <c r="AI695" s="46"/>
      <c r="AJ695" s="46"/>
      <c r="AK695" s="46"/>
      <c r="AL695" s="46"/>
      <c r="AM695" s="46"/>
      <c r="AN695" s="46"/>
      <c r="AO695" s="9"/>
      <c r="AP695" s="9"/>
      <c r="AQ695" s="9"/>
      <c r="AR695" s="9"/>
      <c r="AS695" s="46"/>
      <c r="AT695" s="46"/>
      <c r="AU695" s="10"/>
      <c r="AV695" s="10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</row>
    <row r="696" spans="3:68" ht="15.75">
      <c r="C696" s="51"/>
      <c r="D696" s="38" t="s">
        <v>179</v>
      </c>
      <c r="E696">
        <v>1</v>
      </c>
      <c r="F696" s="61">
        <v>1</v>
      </c>
      <c r="G696" s="189">
        <v>3</v>
      </c>
      <c r="H696" s="178">
        <v>1</v>
      </c>
      <c r="I696" s="46"/>
      <c r="J696" s="46"/>
      <c r="K696" s="178">
        <v>1</v>
      </c>
      <c r="L696" s="46"/>
      <c r="M696" s="46"/>
      <c r="N696" s="176">
        <v>1</v>
      </c>
      <c r="O696" s="46"/>
      <c r="P696" s="46"/>
      <c r="Q696" s="178">
        <v>1</v>
      </c>
      <c r="R696" s="46"/>
      <c r="S696" s="46"/>
      <c r="T696" s="178">
        <v>1</v>
      </c>
      <c r="U696" s="46"/>
      <c r="V696" s="46"/>
      <c r="W696" s="176">
        <v>1</v>
      </c>
      <c r="X696" s="46"/>
      <c r="Y696" s="46"/>
      <c r="Z696" s="176">
        <v>1</v>
      </c>
      <c r="AA696" s="46"/>
      <c r="AB696" s="46"/>
      <c r="AC696" s="178">
        <v>1</v>
      </c>
      <c r="AD696" s="46"/>
      <c r="AE696" s="46"/>
      <c r="AF696" s="178">
        <v>1</v>
      </c>
      <c r="AG696" s="46"/>
      <c r="AH696" s="46"/>
      <c r="AI696" s="46"/>
      <c r="AJ696" s="46"/>
      <c r="AK696" s="46"/>
      <c r="AL696" s="46"/>
      <c r="AM696" s="46"/>
      <c r="AN696" s="46"/>
      <c r="AO696" s="9"/>
      <c r="AP696" s="9"/>
      <c r="AQ696" s="9"/>
      <c r="AR696" s="9"/>
      <c r="AS696" s="46"/>
      <c r="AT696" s="46"/>
      <c r="AU696" s="10"/>
      <c r="AV696" s="10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</row>
    <row r="697" spans="1:68" ht="15.75">
      <c r="A697">
        <v>630</v>
      </c>
      <c r="C697" s="51">
        <v>10</v>
      </c>
      <c r="D697" s="38" t="s">
        <v>565</v>
      </c>
      <c r="E697">
        <v>1</v>
      </c>
      <c r="F697" s="61">
        <v>1</v>
      </c>
      <c r="G697" s="189" t="s">
        <v>579</v>
      </c>
      <c r="H697" s="176">
        <v>1</v>
      </c>
      <c r="I697" s="46"/>
      <c r="J697" s="46"/>
      <c r="K697" s="176">
        <v>0</v>
      </c>
      <c r="L697" s="46"/>
      <c r="M697" s="46"/>
      <c r="N697" s="176">
        <v>1</v>
      </c>
      <c r="O697" s="46"/>
      <c r="P697" s="46"/>
      <c r="Q697" s="46"/>
      <c r="R697" s="46"/>
      <c r="S697" s="46"/>
      <c r="T697" s="178">
        <v>1</v>
      </c>
      <c r="U697" s="46"/>
      <c r="V697" s="46"/>
      <c r="W697" s="46"/>
      <c r="X697" s="46"/>
      <c r="Y697" s="46"/>
      <c r="Z697" s="176">
        <v>1</v>
      </c>
      <c r="AA697" s="46"/>
      <c r="AB697" s="46"/>
      <c r="AC697" s="46"/>
      <c r="AD697" s="46"/>
      <c r="AE697" s="46"/>
      <c r="AF697" s="178">
        <v>1</v>
      </c>
      <c r="AG697" s="46"/>
      <c r="AH697" s="46"/>
      <c r="AI697" s="46"/>
      <c r="AJ697" s="46"/>
      <c r="AK697" s="46"/>
      <c r="AL697" s="46"/>
      <c r="AM697" s="46"/>
      <c r="AN697" s="46"/>
      <c r="AO697" s="9"/>
      <c r="AP697" s="9"/>
      <c r="AQ697" s="9"/>
      <c r="AR697" s="9"/>
      <c r="AS697" s="46"/>
      <c r="AT697" s="46"/>
      <c r="AU697" s="10"/>
      <c r="AV697" s="10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</row>
    <row r="698" spans="1:68" ht="15.75">
      <c r="A698">
        <v>631</v>
      </c>
      <c r="C698" s="51">
        <v>11</v>
      </c>
      <c r="D698" s="38" t="s">
        <v>457</v>
      </c>
      <c r="E698">
        <v>1</v>
      </c>
      <c r="F698" s="61">
        <v>1</v>
      </c>
      <c r="G698" s="189">
        <v>3</v>
      </c>
      <c r="H698" s="178">
        <v>1</v>
      </c>
      <c r="I698" s="46"/>
      <c r="J698" s="46"/>
      <c r="K698" s="178">
        <v>1</v>
      </c>
      <c r="L698" s="46"/>
      <c r="M698" s="46"/>
      <c r="N698" s="176">
        <v>1</v>
      </c>
      <c r="O698" s="46"/>
      <c r="P698" s="46"/>
      <c r="Q698" s="176">
        <v>1</v>
      </c>
      <c r="R698" s="46"/>
      <c r="S698" s="46"/>
      <c r="T698" s="178">
        <v>1</v>
      </c>
      <c r="U698" s="46"/>
      <c r="V698" s="46"/>
      <c r="W698" s="46"/>
      <c r="X698" s="46"/>
      <c r="Y698" s="46"/>
      <c r="Z698" s="176">
        <v>1</v>
      </c>
      <c r="AA698" s="46"/>
      <c r="AB698" s="46"/>
      <c r="AC698" s="46"/>
      <c r="AD698" s="46"/>
      <c r="AE698" s="46"/>
      <c r="AF698" s="178">
        <v>1</v>
      </c>
      <c r="AG698" s="46"/>
      <c r="AH698" s="46"/>
      <c r="AI698" s="46"/>
      <c r="AJ698" s="46"/>
      <c r="AK698" s="46"/>
      <c r="AL698" s="46"/>
      <c r="AM698" s="46"/>
      <c r="AN698" s="46"/>
      <c r="AO698" s="9"/>
      <c r="AP698" s="9"/>
      <c r="AQ698" s="9"/>
      <c r="AR698" s="9"/>
      <c r="AS698" s="46"/>
      <c r="AT698" s="46"/>
      <c r="AU698" s="10"/>
      <c r="AV698" s="10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</row>
    <row r="699" spans="1:90" ht="15.75">
      <c r="A699">
        <v>632</v>
      </c>
      <c r="C699" s="51">
        <v>12</v>
      </c>
      <c r="D699" s="38" t="s">
        <v>458</v>
      </c>
      <c r="E699">
        <v>0</v>
      </c>
      <c r="F699" s="61">
        <v>1</v>
      </c>
      <c r="G699" s="189">
        <v>3</v>
      </c>
      <c r="H699" s="176">
        <v>0.5</v>
      </c>
      <c r="I699" s="46"/>
      <c r="J699" s="46"/>
      <c r="K699" s="46"/>
      <c r="L699" s="46"/>
      <c r="M699" s="46"/>
      <c r="N699" s="176">
        <v>0.5</v>
      </c>
      <c r="O699" s="46"/>
      <c r="P699" s="46"/>
      <c r="Q699" s="46"/>
      <c r="R699" s="46"/>
      <c r="S699" s="46"/>
      <c r="T699" s="176">
        <v>0.5</v>
      </c>
      <c r="U699" s="46"/>
      <c r="V699" s="46"/>
      <c r="W699" s="46"/>
      <c r="X699" s="46"/>
      <c r="Y699" s="46"/>
      <c r="Z699" s="178">
        <v>1</v>
      </c>
      <c r="AA699" s="46"/>
      <c r="AB699" s="46"/>
      <c r="AC699" s="46"/>
      <c r="AD699" s="46"/>
      <c r="AE699" s="46"/>
      <c r="AF699" s="176">
        <v>0.5</v>
      </c>
      <c r="AG699" s="46"/>
      <c r="AH699" s="46"/>
      <c r="AI699" s="46"/>
      <c r="AJ699" s="46"/>
      <c r="AK699" s="46"/>
      <c r="AL699" s="46"/>
      <c r="AM699" s="46"/>
      <c r="AN699" s="46"/>
      <c r="AO699" s="9"/>
      <c r="AP699" s="9"/>
      <c r="AQ699" s="9"/>
      <c r="AR699" s="9"/>
      <c r="AS699" s="46"/>
      <c r="AT699" s="46"/>
      <c r="AU699" s="10"/>
      <c r="AV699" s="10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</row>
    <row r="700" spans="1:90" ht="15.75">
      <c r="A700">
        <v>633</v>
      </c>
      <c r="C700" s="51">
        <v>13</v>
      </c>
      <c r="D700" s="38" t="s">
        <v>459</v>
      </c>
      <c r="E700">
        <v>1</v>
      </c>
      <c r="F700" s="61">
        <v>1</v>
      </c>
      <c r="G700" s="189">
        <v>3</v>
      </c>
      <c r="H700" s="176">
        <v>1</v>
      </c>
      <c r="I700" s="46"/>
      <c r="J700" s="46"/>
      <c r="K700" s="176">
        <v>1</v>
      </c>
      <c r="L700" s="46"/>
      <c r="M700" s="46"/>
      <c r="N700" s="176">
        <v>1</v>
      </c>
      <c r="O700" s="46"/>
      <c r="P700" s="46"/>
      <c r="Q700" s="176">
        <v>1</v>
      </c>
      <c r="R700" s="46"/>
      <c r="S700" s="46"/>
      <c r="T700" s="176">
        <v>1</v>
      </c>
      <c r="U700" s="46"/>
      <c r="V700" s="46"/>
      <c r="W700" s="176">
        <v>1</v>
      </c>
      <c r="X700" s="46"/>
      <c r="Y700" s="46"/>
      <c r="Z700" s="176">
        <v>1</v>
      </c>
      <c r="AA700" s="46"/>
      <c r="AB700" s="46"/>
      <c r="AC700" s="176">
        <v>1</v>
      </c>
      <c r="AD700" s="46"/>
      <c r="AE700" s="46"/>
      <c r="AF700" s="176">
        <v>1</v>
      </c>
      <c r="AG700" s="46"/>
      <c r="AH700" s="46"/>
      <c r="AI700" s="46"/>
      <c r="AJ700" s="46"/>
      <c r="AK700" s="46"/>
      <c r="AL700" s="46"/>
      <c r="AM700" s="46"/>
      <c r="AN700" s="46"/>
      <c r="AO700" s="9"/>
      <c r="AP700" s="9"/>
      <c r="AQ700" s="9"/>
      <c r="AR700" s="9"/>
      <c r="AS700" s="46"/>
      <c r="AT700" s="46"/>
      <c r="AU700" s="10"/>
      <c r="AV700" s="10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</row>
    <row r="701" spans="1:90" ht="15.75">
      <c r="A701">
        <v>634</v>
      </c>
      <c r="C701" s="51">
        <v>14</v>
      </c>
      <c r="D701" s="38" t="s">
        <v>460</v>
      </c>
      <c r="E701"/>
      <c r="F701" s="61">
        <v>0</v>
      </c>
      <c r="G701" s="196" t="s">
        <v>575</v>
      </c>
      <c r="H701" s="172" t="s">
        <v>575</v>
      </c>
      <c r="I701" s="172" t="s">
        <v>575</v>
      </c>
      <c r="J701" s="172" t="s">
        <v>575</v>
      </c>
      <c r="K701" s="172" t="s">
        <v>575</v>
      </c>
      <c r="L701" s="172" t="s">
        <v>575</v>
      </c>
      <c r="M701" s="172" t="s">
        <v>575</v>
      </c>
      <c r="N701" s="172" t="s">
        <v>575</v>
      </c>
      <c r="O701" s="172" t="s">
        <v>575</v>
      </c>
      <c r="P701" s="172" t="s">
        <v>575</v>
      </c>
      <c r="Q701" s="172" t="s">
        <v>575</v>
      </c>
      <c r="R701" s="172" t="s">
        <v>575</v>
      </c>
      <c r="S701" s="172" t="s">
        <v>575</v>
      </c>
      <c r="T701" s="172" t="s">
        <v>575</v>
      </c>
      <c r="U701" s="172" t="s">
        <v>575</v>
      </c>
      <c r="V701" s="172" t="s">
        <v>575</v>
      </c>
      <c r="W701" s="172" t="s">
        <v>575</v>
      </c>
      <c r="X701" s="172" t="s">
        <v>575</v>
      </c>
      <c r="Y701" s="172" t="s">
        <v>575</v>
      </c>
      <c r="Z701" s="172" t="s">
        <v>575</v>
      </c>
      <c r="AA701" s="172" t="s">
        <v>575</v>
      </c>
      <c r="AB701" s="172" t="s">
        <v>575</v>
      </c>
      <c r="AC701" s="172" t="s">
        <v>575</v>
      </c>
      <c r="AD701" s="172" t="s">
        <v>575</v>
      </c>
      <c r="AE701" s="172" t="s">
        <v>575</v>
      </c>
      <c r="AF701" s="172" t="s">
        <v>575</v>
      </c>
      <c r="AG701" s="172" t="s">
        <v>575</v>
      </c>
      <c r="AH701" s="172" t="s">
        <v>575</v>
      </c>
      <c r="AI701" s="172" t="s">
        <v>575</v>
      </c>
      <c r="AJ701" s="172" t="s">
        <v>575</v>
      </c>
      <c r="AK701" s="172" t="s">
        <v>575</v>
      </c>
      <c r="AL701" s="172" t="s">
        <v>575</v>
      </c>
      <c r="AM701" s="46"/>
      <c r="AN701" s="46"/>
      <c r="AO701" s="9"/>
      <c r="AP701" s="9"/>
      <c r="AQ701" s="9"/>
      <c r="AR701" s="9"/>
      <c r="AS701" s="46"/>
      <c r="AT701" s="46"/>
      <c r="AU701" s="10"/>
      <c r="AV701" s="10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</row>
    <row r="702" spans="1:90" ht="15.75">
      <c r="A702">
        <v>635</v>
      </c>
      <c r="C702" s="51">
        <v>15</v>
      </c>
      <c r="D702" s="38" t="s">
        <v>461</v>
      </c>
      <c r="E702"/>
      <c r="F702" s="20">
        <v>1</v>
      </c>
      <c r="G702" s="184">
        <v>3</v>
      </c>
      <c r="H702" s="176">
        <v>1</v>
      </c>
      <c r="I702" s="44"/>
      <c r="J702" s="44"/>
      <c r="K702" s="44"/>
      <c r="L702" s="44"/>
      <c r="M702" s="44"/>
      <c r="N702" s="176">
        <v>1</v>
      </c>
      <c r="O702" s="44"/>
      <c r="P702" s="44"/>
      <c r="Q702" s="44"/>
      <c r="R702" s="44"/>
      <c r="S702" s="44"/>
      <c r="T702" s="176">
        <v>1</v>
      </c>
      <c r="U702" s="44"/>
      <c r="V702" s="44"/>
      <c r="W702" s="44"/>
      <c r="X702" s="44"/>
      <c r="Y702" s="44"/>
      <c r="Z702" s="178">
        <v>1</v>
      </c>
      <c r="AA702" s="44"/>
      <c r="AB702" s="44"/>
      <c r="AC702" s="44"/>
      <c r="AD702" s="44"/>
      <c r="AE702" s="44"/>
      <c r="AF702" s="176">
        <v>1</v>
      </c>
      <c r="AG702" s="44"/>
      <c r="AH702" s="44"/>
      <c r="AI702" s="44"/>
      <c r="AJ702" s="44"/>
      <c r="AK702" s="44"/>
      <c r="AL702" s="44"/>
      <c r="AM702" s="44"/>
      <c r="AN702" s="44"/>
      <c r="AO702" s="9"/>
      <c r="AP702" s="9"/>
      <c r="AQ702" s="9"/>
      <c r="AR702" s="9"/>
      <c r="AS702" s="44"/>
      <c r="AT702" s="44"/>
      <c r="AU702" s="10"/>
      <c r="AV702" s="10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</row>
    <row r="703" spans="1:90" ht="15.75">
      <c r="A703">
        <v>636</v>
      </c>
      <c r="C703" s="51">
        <v>16</v>
      </c>
      <c r="D703" s="38" t="s">
        <v>462</v>
      </c>
      <c r="E703"/>
      <c r="F703" s="20">
        <v>1</v>
      </c>
      <c r="G703" s="184">
        <v>3</v>
      </c>
      <c r="H703" s="176">
        <v>0.5</v>
      </c>
      <c r="I703" s="44"/>
      <c r="J703" s="44"/>
      <c r="K703" s="44"/>
      <c r="L703" s="44"/>
      <c r="M703" s="44"/>
      <c r="N703" s="176">
        <v>1</v>
      </c>
      <c r="O703" s="44"/>
      <c r="P703" s="44"/>
      <c r="Q703" s="44"/>
      <c r="R703" s="44"/>
      <c r="S703" s="44"/>
      <c r="T703" s="176">
        <v>0.5</v>
      </c>
      <c r="U703" s="44"/>
      <c r="V703" s="44"/>
      <c r="W703" s="44"/>
      <c r="X703" s="44"/>
      <c r="Y703" s="44"/>
      <c r="Z703" s="178">
        <v>1</v>
      </c>
      <c r="AA703" s="44"/>
      <c r="AB703" s="44"/>
      <c r="AC703" s="44"/>
      <c r="AD703" s="44"/>
      <c r="AE703" s="44"/>
      <c r="AF703" s="176">
        <v>0.5</v>
      </c>
      <c r="AG703" s="44"/>
      <c r="AH703" s="44"/>
      <c r="AI703" s="44"/>
      <c r="AJ703" s="44"/>
      <c r="AK703" s="44"/>
      <c r="AL703" s="44"/>
      <c r="AM703" s="44"/>
      <c r="AN703" s="44"/>
      <c r="AO703" s="9"/>
      <c r="AP703" s="9"/>
      <c r="AQ703" s="9"/>
      <c r="AR703" s="9"/>
      <c r="AS703" s="44"/>
      <c r="AT703" s="44"/>
      <c r="AU703" s="10"/>
      <c r="AV703" s="10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</row>
    <row r="704" spans="1:90" ht="15.75">
      <c r="A704">
        <v>637</v>
      </c>
      <c r="C704" s="51">
        <v>17</v>
      </c>
      <c r="D704" s="38" t="s">
        <v>463</v>
      </c>
      <c r="E704"/>
      <c r="F704" s="20">
        <v>1</v>
      </c>
      <c r="G704" s="184">
        <v>3</v>
      </c>
      <c r="H704" s="176">
        <v>0.5</v>
      </c>
      <c r="I704" s="44"/>
      <c r="J704" s="44"/>
      <c r="K704" s="44"/>
      <c r="L704" s="44"/>
      <c r="M704" s="44"/>
      <c r="N704" s="176">
        <v>0.5</v>
      </c>
      <c r="O704" s="44"/>
      <c r="P704" s="44"/>
      <c r="Q704" s="44"/>
      <c r="R704" s="44"/>
      <c r="S704" s="44"/>
      <c r="T704" s="176">
        <v>0.5</v>
      </c>
      <c r="U704" s="44"/>
      <c r="V704" s="44"/>
      <c r="W704" s="44"/>
      <c r="X704" s="44"/>
      <c r="Y704" s="44"/>
      <c r="Z704" s="178">
        <v>1</v>
      </c>
      <c r="AA704" s="44"/>
      <c r="AB704" s="44"/>
      <c r="AC704" s="44"/>
      <c r="AD704" s="44"/>
      <c r="AE704" s="44"/>
      <c r="AF704" s="176">
        <v>1</v>
      </c>
      <c r="AG704" s="44"/>
      <c r="AH704" s="44"/>
      <c r="AI704" s="44"/>
      <c r="AJ704" s="44"/>
      <c r="AK704" s="44"/>
      <c r="AL704" s="44"/>
      <c r="AM704" s="44"/>
      <c r="AN704" s="44"/>
      <c r="AO704" s="9"/>
      <c r="AP704" s="9"/>
      <c r="AQ704" s="9"/>
      <c r="AR704" s="9"/>
      <c r="AS704" s="44"/>
      <c r="AT704" s="44"/>
      <c r="AU704" s="10"/>
      <c r="AV704" s="10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</row>
    <row r="705" spans="1:68" ht="15.75">
      <c r="A705">
        <v>638</v>
      </c>
      <c r="C705" s="51">
        <v>18</v>
      </c>
      <c r="D705" s="38" t="s">
        <v>152</v>
      </c>
      <c r="E705"/>
      <c r="F705" s="78">
        <v>1</v>
      </c>
      <c r="G705" s="190">
        <v>3</v>
      </c>
      <c r="H705" s="176">
        <v>0.5</v>
      </c>
      <c r="I705" s="80"/>
      <c r="J705" s="80"/>
      <c r="K705" s="80"/>
      <c r="L705" s="80"/>
      <c r="M705" s="80"/>
      <c r="N705" s="176">
        <v>0.5</v>
      </c>
      <c r="O705" s="80"/>
      <c r="P705" s="80"/>
      <c r="Q705" s="80"/>
      <c r="R705" s="80"/>
      <c r="S705" s="80"/>
      <c r="T705" s="176">
        <v>1</v>
      </c>
      <c r="U705" s="80"/>
      <c r="V705" s="80"/>
      <c r="W705" s="80"/>
      <c r="X705" s="80"/>
      <c r="Y705" s="80"/>
      <c r="Z705" s="178">
        <v>1</v>
      </c>
      <c r="AA705" s="80"/>
      <c r="AB705" s="80"/>
      <c r="AC705" s="80"/>
      <c r="AD705" s="80"/>
      <c r="AE705" s="80"/>
      <c r="AF705" s="176">
        <v>0.5</v>
      </c>
      <c r="AG705" s="80"/>
      <c r="AH705" s="80"/>
      <c r="AI705" s="80"/>
      <c r="AJ705" s="80"/>
      <c r="AK705" s="80"/>
      <c r="AL705" s="80"/>
      <c r="AM705" s="80"/>
      <c r="AN705" s="80"/>
      <c r="AO705" s="9"/>
      <c r="AP705" s="9"/>
      <c r="AQ705" s="9"/>
      <c r="AR705" s="9"/>
      <c r="AS705" s="80"/>
      <c r="AT705" s="80"/>
      <c r="AU705" s="16"/>
      <c r="AV705" s="16"/>
      <c r="BJ705" s="1"/>
      <c r="BK705" s="1"/>
      <c r="BL705" s="1"/>
      <c r="BM705" s="1"/>
      <c r="BN705" s="1"/>
      <c r="BO705" s="1"/>
      <c r="BP705" s="1"/>
    </row>
    <row r="706" spans="1:68" ht="15.75">
      <c r="A706">
        <v>639</v>
      </c>
      <c r="C706" s="83"/>
      <c r="D706" s="38"/>
      <c r="E706" s="70"/>
      <c r="F706" s="78"/>
      <c r="G706" s="19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9"/>
      <c r="AP706" s="9"/>
      <c r="AQ706" s="9"/>
      <c r="AR706" s="9"/>
      <c r="AS706" s="80"/>
      <c r="AT706" s="80"/>
      <c r="AU706" s="16"/>
      <c r="AV706" s="16"/>
      <c r="BJ706" s="1"/>
      <c r="BK706" s="1"/>
      <c r="BL706" s="1"/>
      <c r="BM706" s="1"/>
      <c r="BN706" s="1"/>
      <c r="BO706" s="1"/>
      <c r="BP706" s="1"/>
    </row>
    <row r="707" spans="3:7" ht="15.75">
      <c r="C707" s="53"/>
      <c r="F707" s="20"/>
      <c r="G707" s="197"/>
    </row>
    <row r="708" spans="6:7" ht="15.75">
      <c r="F708" s="20"/>
      <c r="G708" s="197"/>
    </row>
    <row r="709" spans="4:48" ht="15.75">
      <c r="D709" s="16"/>
      <c r="E709" s="77"/>
      <c r="F709" s="61"/>
      <c r="G709" s="198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</row>
  </sheetData>
  <mergeCells count="1">
    <mergeCell ref="AH11:AK11"/>
  </mergeCells>
  <conditionalFormatting sqref="D687:D705 D124:D126 D17:D53 D664:D677 D319:D326 D434:D454 D249:D313 D632:D658 D74:D108 D504:D546 D171:D188 D576:D590 D679:D681 D596:D626 D136 D363:D428 D332:D357 D155:D165 D552:D570 D57:D67 D194:D243 D460:D499">
    <cfRule type="expression" priority="1" dxfId="0" stopIfTrue="1">
      <formula>E17=1</formula>
    </cfRule>
    <cfRule type="expression" priority="2" dxfId="1" stopIfTrue="1">
      <formula>E17=2</formula>
    </cfRule>
  </conditionalFormatting>
  <conditionalFormatting sqref="D115:D117 D54 D68:D69 D109:D110 D128:D135 D142:D146">
    <cfRule type="expression" priority="3" dxfId="0" stopIfTrue="1">
      <formula>E55=1</formula>
    </cfRule>
    <cfRule type="expression" priority="4" dxfId="1" stopIfTrue="1">
      <formula>E55=2</formula>
    </cfRule>
  </conditionalFormatting>
  <conditionalFormatting sqref="D148">
    <cfRule type="expression" priority="5" dxfId="0" stopIfTrue="1">
      <formula>H127=1</formula>
    </cfRule>
    <cfRule type="expression" priority="6" dxfId="1" stopIfTrue="1">
      <formula>H127=2</formula>
    </cfRule>
  </conditionalFormatting>
  <conditionalFormatting sqref="D113 D678">
    <cfRule type="expression" priority="7" dxfId="0" stopIfTrue="1">
      <formula>E116=1</formula>
    </cfRule>
    <cfRule type="expression" priority="8" dxfId="1" stopIfTrue="1">
      <formula>E116=2</formula>
    </cfRule>
  </conditionalFormatting>
  <conditionalFormatting sqref="D141">
    <cfRule type="expression" priority="9" dxfId="0" stopIfTrue="1">
      <formula>E140=1</formula>
    </cfRule>
    <cfRule type="expression" priority="10" dxfId="1" stopIfTrue="1">
      <formula>E140=2</formula>
    </cfRule>
  </conditionalFormatting>
  <conditionalFormatting sqref="D114">
    <cfRule type="expression" priority="11" dxfId="0" stopIfTrue="1">
      <formula>E116=1</formula>
    </cfRule>
    <cfRule type="expression" priority="12" dxfId="1" stopIfTrue="1">
      <formula>E116=2</formula>
    </cfRule>
  </conditionalFormatting>
  <conditionalFormatting sqref="D118">
    <cfRule type="expression" priority="13" dxfId="0" stopIfTrue="1">
      <formula>L115=1</formula>
    </cfRule>
    <cfRule type="expression" priority="14" dxfId="1" stopIfTrue="1">
      <formula>L115=2</formula>
    </cfRule>
  </conditionalFormatting>
  <conditionalFormatting sqref="D111:D112">
    <cfRule type="expression" priority="15" dxfId="0" stopIfTrue="1">
      <formula>E115=1</formula>
    </cfRule>
    <cfRule type="expression" priority="16" dxfId="1" stopIfTrue="1">
      <formula>E115=2</formula>
    </cfRule>
  </conditionalFormatting>
  <conditionalFormatting sqref="D139">
    <cfRule type="expression" priority="17" dxfId="0" stopIfTrue="1">
      <formula>E148=1</formula>
    </cfRule>
    <cfRule type="expression" priority="18" dxfId="1" stopIfTrue="1">
      <formula>E148=2</formula>
    </cfRule>
  </conditionalFormatting>
  <conditionalFormatting sqref="D55:D56">
    <cfRule type="expression" priority="19" dxfId="0" stopIfTrue="1">
      <formula>E68=1</formula>
    </cfRule>
    <cfRule type="expression" priority="20" dxfId="1" stopIfTrue="1">
      <formula>E68=2</formula>
    </cfRule>
  </conditionalFormatting>
  <conditionalFormatting sqref="E632:E658 E687:E705 E664:E681 E576:E590 E596:E626 E504:E546 E552:E570 E460:E499 E434:E454 E363:E428 E319:E326 E249:E313 E332:E357 E155:E165 E194:E243 E171:E188 E124:E137 E74:E118 E140:E148 E17:E69">
    <cfRule type="cellIs" priority="21" dxfId="2" operator="equal" stopIfTrue="1">
      <formula>0</formula>
    </cfRule>
  </conditionalFormatting>
  <conditionalFormatting sqref="D147 D137 D127 D140">
    <cfRule type="expression" priority="22" dxfId="0" stopIfTrue="1">
      <formula>#REF!=1</formula>
    </cfRule>
    <cfRule type="expression" priority="23" dxfId="1" stopIfTrue="1">
      <formula>#REF!=2</formula>
    </cfRule>
  </conditionalFormatting>
  <conditionalFormatting sqref="D138">
    <cfRule type="expression" priority="24" dxfId="0" stopIfTrue="1">
      <formula>#REF!=1</formula>
    </cfRule>
    <cfRule type="expression" priority="25" dxfId="1" stopIfTrue="1">
      <formula>#REF!=2</formula>
    </cfRule>
  </conditionalFormatting>
  <printOptions horizontalCentered="1" verticalCentered="1"/>
  <pageMargins left="1.062992125984252" right="0.75" top="0.35433070866141736" bottom="1" header="0" footer="0"/>
  <pageSetup horizontalDpi="600" verticalDpi="600" orientation="landscape" paperSize="9" scale="39" r:id="rId2"/>
  <headerFooter alignWithMargins="0">
    <oddHeader>&amp;LSimmar S.L.&amp;R&amp;F
</oddHeader>
  </headerFooter>
  <rowBreaks count="11" manualBreakCount="11">
    <brk id="69" min="2" max="43" man="1"/>
    <brk id="119" max="255" man="1"/>
    <brk id="189" max="255" man="1"/>
    <brk id="244" min="2" max="43" man="1"/>
    <brk id="314" min="2" max="43" man="1"/>
    <brk id="358" min="2" max="43" man="1"/>
    <brk id="429" min="2" max="43" man="1"/>
    <brk id="499" min="2" max="43" man="1"/>
    <brk id="547" min="2" max="43" man="1"/>
    <brk id="591" max="255" man="1"/>
    <brk id="6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="75" zoomScaleNormal="75" workbookViewId="0" topLeftCell="A1">
      <selection activeCell="Q13" sqref="Q13"/>
    </sheetView>
  </sheetViews>
  <sheetFormatPr defaultColWidth="11.5546875" defaultRowHeight="15"/>
  <cols>
    <col min="1" max="1" width="1.1171875" style="0" customWidth="1"/>
    <col min="2" max="2" width="15.77734375" style="0" customWidth="1"/>
    <col min="3" max="4" width="8.77734375" style="0" customWidth="1"/>
    <col min="5" max="5" width="9.21484375" style="0" customWidth="1"/>
    <col min="6" max="6" width="7.99609375" style="0" customWidth="1"/>
    <col min="7" max="7" width="6.88671875" style="0" customWidth="1"/>
    <col min="8" max="8" width="7.10546875" style="0" customWidth="1"/>
    <col min="9" max="9" width="9.21484375" style="0" customWidth="1"/>
    <col min="10" max="10" width="8.4453125" style="0" customWidth="1"/>
    <col min="11" max="11" width="7.5546875" style="0" customWidth="1"/>
    <col min="12" max="12" width="8.10546875" style="0" customWidth="1"/>
    <col min="13" max="13" width="6.6640625" style="0" customWidth="1"/>
    <col min="14" max="14" width="4.6640625" style="0" customWidth="1"/>
    <col min="15" max="15" width="7.88671875" style="0" customWidth="1"/>
  </cols>
  <sheetData>
    <row r="1" ht="6.75" customHeight="1"/>
    <row r="2" spans="1:15" ht="41.25" customHeight="1">
      <c r="A2" s="85" t="s">
        <v>106</v>
      </c>
      <c r="B2" s="42"/>
      <c r="C2" s="43"/>
      <c r="D2" s="43"/>
      <c r="E2" s="43"/>
      <c r="F2" s="43"/>
      <c r="G2" s="43"/>
      <c r="H2" s="43"/>
      <c r="I2" s="86" t="s">
        <v>581</v>
      </c>
      <c r="J2" s="86"/>
      <c r="K2" s="87"/>
      <c r="L2" s="55"/>
      <c r="M2" s="55"/>
      <c r="N2" s="43"/>
      <c r="O2" s="55"/>
    </row>
    <row r="3" ht="9" customHeight="1"/>
    <row r="4" ht="15.75" thickBot="1"/>
    <row r="5" spans="3:15" ht="15.75">
      <c r="C5" s="88" t="s">
        <v>107</v>
      </c>
      <c r="D5" s="89"/>
      <c r="E5" s="90"/>
      <c r="F5" s="134" t="s">
        <v>108</v>
      </c>
      <c r="G5" s="91" t="s">
        <v>109</v>
      </c>
      <c r="H5" s="92"/>
      <c r="I5" s="93"/>
      <c r="J5" s="94" t="s">
        <v>110</v>
      </c>
      <c r="K5" s="95" t="s">
        <v>111</v>
      </c>
      <c r="L5" s="96"/>
      <c r="M5" s="97"/>
      <c r="N5" s="98" t="s">
        <v>112</v>
      </c>
      <c r="O5" s="99"/>
    </row>
    <row r="6" spans="3:15" ht="15">
      <c r="C6" s="100" t="s">
        <v>107</v>
      </c>
      <c r="D6" s="101" t="s">
        <v>107</v>
      </c>
      <c r="E6" s="102" t="s">
        <v>113</v>
      </c>
      <c r="F6" s="102" t="s">
        <v>108</v>
      </c>
      <c r="G6" s="100" t="s">
        <v>114</v>
      </c>
      <c r="H6" s="104" t="s">
        <v>115</v>
      </c>
      <c r="I6" s="105" t="s">
        <v>116</v>
      </c>
      <c r="J6" s="103" t="s">
        <v>117</v>
      </c>
      <c r="K6" s="100" t="s">
        <v>114</v>
      </c>
      <c r="L6" s="101" t="s">
        <v>115</v>
      </c>
      <c r="M6" s="105" t="s">
        <v>116</v>
      </c>
      <c r="N6" s="106" t="s">
        <v>118</v>
      </c>
      <c r="O6" s="107" t="s">
        <v>119</v>
      </c>
    </row>
    <row r="7" spans="2:15" ht="15">
      <c r="B7" s="108" t="s">
        <v>30</v>
      </c>
      <c r="C7" s="109" t="s">
        <v>120</v>
      </c>
      <c r="D7" s="110" t="s">
        <v>121</v>
      </c>
      <c r="E7" s="111" t="s">
        <v>122</v>
      </c>
      <c r="F7" s="135" t="s">
        <v>123</v>
      </c>
      <c r="G7" s="109" t="s">
        <v>124</v>
      </c>
      <c r="H7" s="113"/>
      <c r="I7" s="114" t="s">
        <v>125</v>
      </c>
      <c r="J7" s="112" t="s">
        <v>126</v>
      </c>
      <c r="K7" s="109" t="s">
        <v>124</v>
      </c>
      <c r="L7" s="110"/>
      <c r="M7" s="114" t="s">
        <v>127</v>
      </c>
      <c r="N7" s="115" t="s">
        <v>128</v>
      </c>
      <c r="O7" s="111" t="s">
        <v>129</v>
      </c>
    </row>
    <row r="8" spans="2:15" ht="15">
      <c r="B8" s="116" t="s">
        <v>7</v>
      </c>
      <c r="C8" s="117">
        <f>SUM(TOTAL!F17:F68)</f>
        <v>52</v>
      </c>
      <c r="D8" s="132">
        <f>SUM(TOTAL!E17:E68)</f>
        <v>18</v>
      </c>
      <c r="E8" s="136">
        <f>D8*100/C8</f>
        <v>34.61538461538461</v>
      </c>
      <c r="F8" s="133">
        <v>29835</v>
      </c>
      <c r="G8" s="118">
        <f>I8-H8</f>
        <v>177</v>
      </c>
      <c r="H8" s="137">
        <v>100</v>
      </c>
      <c r="I8" s="119">
        <f>COUNT(TOTAL!H17:AK68)</f>
        <v>277</v>
      </c>
      <c r="J8" s="120">
        <f>F8/I8</f>
        <v>107.70758122743682</v>
      </c>
      <c r="K8" s="121">
        <f>C8*4.33</f>
        <v>225.16</v>
      </c>
      <c r="L8" s="122">
        <f>D8*4.33</f>
        <v>77.94</v>
      </c>
      <c r="M8" s="123">
        <f>SUM(K8:L8)</f>
        <v>303.1</v>
      </c>
      <c r="N8" s="121">
        <f>I8*100/M8-100</f>
        <v>-8.611019465522944</v>
      </c>
      <c r="O8" s="124">
        <f>I8-M8</f>
        <v>-26.100000000000023</v>
      </c>
    </row>
    <row r="9" spans="2:15" ht="15">
      <c r="B9" s="116" t="s">
        <v>9</v>
      </c>
      <c r="C9" s="117">
        <f>SUM(TOTAL!F74:F118)</f>
        <v>44</v>
      </c>
      <c r="D9" s="132">
        <f>SUM(TOTAL!E74:E118)</f>
        <v>24</v>
      </c>
      <c r="E9" s="136">
        <f aca="true" t="shared" si="0" ref="E9:E26">D9*100/C9</f>
        <v>54.54545454545455</v>
      </c>
      <c r="F9" s="133">
        <v>26658</v>
      </c>
      <c r="G9" s="118">
        <f aca="true" t="shared" si="1" ref="G9:G26">I9-H9</f>
        <v>146</v>
      </c>
      <c r="H9" s="137">
        <v>126</v>
      </c>
      <c r="I9" s="119">
        <f>+COUNT(TOTAL!H74:AK118)</f>
        <v>272</v>
      </c>
      <c r="J9" s="120">
        <f aca="true" t="shared" si="2" ref="J9:J26">F9/I9</f>
        <v>98.00735294117646</v>
      </c>
      <c r="K9" s="121">
        <f aca="true" t="shared" si="3" ref="K9:K26">C9*4.33</f>
        <v>190.52</v>
      </c>
      <c r="L9" s="122">
        <f aca="true" t="shared" si="4" ref="L9:L26">D9*4.33</f>
        <v>103.92</v>
      </c>
      <c r="M9" s="123">
        <f aca="true" t="shared" si="5" ref="M9:M26">SUM(K9:L9)</f>
        <v>294.44</v>
      </c>
      <c r="N9" s="121">
        <f aca="true" t="shared" si="6" ref="N9:N26">I9*100/M9-100</f>
        <v>-7.6212471131639745</v>
      </c>
      <c r="O9" s="124">
        <f aca="true" t="shared" si="7" ref="O9:O26">I9-M9</f>
        <v>-22.439999999999998</v>
      </c>
    </row>
    <row r="10" spans="2:15" ht="15">
      <c r="B10" s="116" t="s">
        <v>11</v>
      </c>
      <c r="C10" s="117">
        <f>SUM(TOTAL!F124:F148)</f>
        <v>24</v>
      </c>
      <c r="D10" s="132">
        <f>SUM(TOTAL!E124:E148)</f>
        <v>4</v>
      </c>
      <c r="E10" s="136">
        <f t="shared" si="0"/>
        <v>16.666666666666668</v>
      </c>
      <c r="F10" s="133">
        <v>10986</v>
      </c>
      <c r="G10" s="118">
        <f t="shared" si="1"/>
        <v>76</v>
      </c>
      <c r="H10" s="137">
        <v>33</v>
      </c>
      <c r="I10" s="119">
        <f>+COUNT(TOTAL!H124:AK148)</f>
        <v>109</v>
      </c>
      <c r="J10" s="120">
        <f t="shared" si="2"/>
        <v>100.78899082568807</v>
      </c>
      <c r="K10" s="121">
        <f t="shared" si="3"/>
        <v>103.92</v>
      </c>
      <c r="L10" s="122">
        <f>D10*4.33</f>
        <v>17.32</v>
      </c>
      <c r="M10" s="123">
        <f t="shared" si="5"/>
        <v>121.24000000000001</v>
      </c>
      <c r="N10" s="121">
        <f t="shared" si="6"/>
        <v>-10.095677994061376</v>
      </c>
      <c r="O10" s="124">
        <f t="shared" si="7"/>
        <v>-12.240000000000009</v>
      </c>
    </row>
    <row r="11" spans="2:15" ht="15">
      <c r="B11" s="116" t="s">
        <v>12</v>
      </c>
      <c r="C11" s="117">
        <f>SUM(TOTAL!F155:F165)</f>
        <v>11</v>
      </c>
      <c r="D11" s="132">
        <f>SUM(TOTAL!E155:E165)</f>
        <v>2</v>
      </c>
      <c r="E11" s="136">
        <f t="shared" si="0"/>
        <v>18.181818181818183</v>
      </c>
      <c r="F11" s="133">
        <v>4988</v>
      </c>
      <c r="G11" s="118">
        <f>I11-H11</f>
        <v>44</v>
      </c>
      <c r="H11" s="137">
        <v>16</v>
      </c>
      <c r="I11" s="119">
        <f>COUNT(TOTAL!H155:AK165)</f>
        <v>60</v>
      </c>
      <c r="J11" s="120">
        <f>F11/I11</f>
        <v>83.13333333333334</v>
      </c>
      <c r="K11" s="121">
        <f t="shared" si="3"/>
        <v>47.63</v>
      </c>
      <c r="L11" s="122">
        <f t="shared" si="4"/>
        <v>8.66</v>
      </c>
      <c r="M11" s="123">
        <f t="shared" si="5"/>
        <v>56.290000000000006</v>
      </c>
      <c r="N11" s="121">
        <f t="shared" si="6"/>
        <v>6.590868715580015</v>
      </c>
      <c r="O11" s="124">
        <f t="shared" si="7"/>
        <v>3.7099999999999937</v>
      </c>
    </row>
    <row r="12" spans="2:15" ht="15">
      <c r="B12" s="116" t="s">
        <v>31</v>
      </c>
      <c r="C12" s="117">
        <f>SUM(TOTAL!F171:F188)</f>
        <v>18</v>
      </c>
      <c r="D12" s="132">
        <f>SUM(TOTAL!E171:E188)</f>
        <v>6</v>
      </c>
      <c r="E12" s="136">
        <f t="shared" si="0"/>
        <v>33.333333333333336</v>
      </c>
      <c r="F12" s="133">
        <v>10037</v>
      </c>
      <c r="G12" s="118">
        <f t="shared" si="1"/>
        <v>55</v>
      </c>
      <c r="H12" s="137">
        <v>36</v>
      </c>
      <c r="I12" s="119">
        <f>COUNT(TOTAL!H171:AK188)</f>
        <v>91</v>
      </c>
      <c r="J12" s="120">
        <f t="shared" si="2"/>
        <v>110.2967032967033</v>
      </c>
      <c r="K12" s="121">
        <f t="shared" si="3"/>
        <v>77.94</v>
      </c>
      <c r="L12" s="122">
        <f t="shared" si="4"/>
        <v>25.98</v>
      </c>
      <c r="M12" s="123">
        <f t="shared" si="5"/>
        <v>103.92</v>
      </c>
      <c r="N12" s="121">
        <f t="shared" si="6"/>
        <v>-12.432640492686687</v>
      </c>
      <c r="O12" s="124">
        <f t="shared" si="7"/>
        <v>-12.920000000000002</v>
      </c>
    </row>
    <row r="13" spans="2:15" ht="15">
      <c r="B13" s="116" t="s">
        <v>14</v>
      </c>
      <c r="C13" s="117">
        <f>SUM(TOTAL!F194:F243)</f>
        <v>50</v>
      </c>
      <c r="D13" s="132">
        <f>SUM(TOTAL!E194:E243)</f>
        <v>18</v>
      </c>
      <c r="E13" s="136">
        <f t="shared" si="0"/>
        <v>36</v>
      </c>
      <c r="F13" s="133">
        <v>29138</v>
      </c>
      <c r="G13" s="118">
        <f t="shared" si="1"/>
        <v>176</v>
      </c>
      <c r="H13" s="137">
        <v>101</v>
      </c>
      <c r="I13" s="132">
        <f>COUNT(TOTAL!H194:AK243)</f>
        <v>277</v>
      </c>
      <c r="J13" s="120">
        <f t="shared" si="2"/>
        <v>105.1913357400722</v>
      </c>
      <c r="K13" s="121">
        <f t="shared" si="3"/>
        <v>216.5</v>
      </c>
      <c r="L13" s="122">
        <f t="shared" si="4"/>
        <v>77.94</v>
      </c>
      <c r="M13" s="123">
        <f t="shared" si="5"/>
        <v>294.44</v>
      </c>
      <c r="N13" s="121">
        <f t="shared" si="6"/>
        <v>-5.923108273332431</v>
      </c>
      <c r="O13" s="124">
        <f t="shared" si="7"/>
        <v>-17.439999999999998</v>
      </c>
    </row>
    <row r="14" spans="2:15" ht="15">
      <c r="B14" s="116" t="s">
        <v>15</v>
      </c>
      <c r="C14" s="117">
        <f>SUM(TOTAL!F249:F313)</f>
        <v>65</v>
      </c>
      <c r="D14" s="132">
        <f>SUM(TOTAL!E249:E313)</f>
        <v>22</v>
      </c>
      <c r="E14" s="136">
        <f t="shared" si="0"/>
        <v>33.84615384615385</v>
      </c>
      <c r="F14" s="133">
        <v>34752</v>
      </c>
      <c r="G14" s="118">
        <f t="shared" si="1"/>
        <v>213</v>
      </c>
      <c r="H14" s="137">
        <v>111</v>
      </c>
      <c r="I14" s="132">
        <f>COUNT(TOTAL!H249:AK313)</f>
        <v>324</v>
      </c>
      <c r="J14" s="120">
        <f t="shared" si="2"/>
        <v>107.25925925925925</v>
      </c>
      <c r="K14" s="121">
        <f t="shared" si="3"/>
        <v>281.45</v>
      </c>
      <c r="L14" s="122">
        <f t="shared" si="4"/>
        <v>95.26</v>
      </c>
      <c r="M14" s="123">
        <f t="shared" si="5"/>
        <v>376.71</v>
      </c>
      <c r="N14" s="121">
        <f t="shared" si="6"/>
        <v>-13.992195588118179</v>
      </c>
      <c r="O14" s="124">
        <f t="shared" si="7"/>
        <v>-52.70999999999998</v>
      </c>
    </row>
    <row r="15" spans="2:15" ht="15">
      <c r="B15" s="116" t="s">
        <v>32</v>
      </c>
      <c r="C15" s="117">
        <f>SUM(TOTAL!F319:F326)</f>
        <v>8</v>
      </c>
      <c r="D15" s="132">
        <f>SUM(TOTAL!E319:E326)</f>
        <v>0</v>
      </c>
      <c r="E15" s="136">
        <f t="shared" si="0"/>
        <v>0</v>
      </c>
      <c r="F15" s="133">
        <v>3224</v>
      </c>
      <c r="G15" s="118">
        <f t="shared" si="1"/>
        <v>32</v>
      </c>
      <c r="H15" s="137">
        <v>0</v>
      </c>
      <c r="I15" s="132">
        <f>COUNT(TOTAL!H319:AK326)</f>
        <v>32</v>
      </c>
      <c r="J15" s="120">
        <f t="shared" si="2"/>
        <v>100.75</v>
      </c>
      <c r="K15" s="121">
        <f t="shared" si="3"/>
        <v>34.64</v>
      </c>
      <c r="L15" s="122">
        <f t="shared" si="4"/>
        <v>0</v>
      </c>
      <c r="M15" s="123">
        <f t="shared" si="5"/>
        <v>34.64</v>
      </c>
      <c r="N15" s="121">
        <f t="shared" si="6"/>
        <v>-7.6212471131639745</v>
      </c>
      <c r="O15" s="124">
        <f t="shared" si="7"/>
        <v>-2.6400000000000006</v>
      </c>
    </row>
    <row r="16" spans="2:15" ht="15">
      <c r="B16" s="116" t="s">
        <v>18</v>
      </c>
      <c r="C16" s="117">
        <f>SUM(TOTAL!F332:F357)</f>
        <v>26</v>
      </c>
      <c r="D16" s="132">
        <f>SUM(TOTAL!E332:E357)</f>
        <v>4</v>
      </c>
      <c r="E16" s="136">
        <f t="shared" si="0"/>
        <v>15.384615384615385</v>
      </c>
      <c r="F16" s="133">
        <v>13112</v>
      </c>
      <c r="G16" s="118">
        <f t="shared" si="1"/>
        <v>91</v>
      </c>
      <c r="H16" s="137">
        <v>44</v>
      </c>
      <c r="I16" s="132">
        <f>COUNT(TOTAL!H332:AK357)</f>
        <v>135</v>
      </c>
      <c r="J16" s="120">
        <f t="shared" si="2"/>
        <v>97.12592592592593</v>
      </c>
      <c r="K16" s="121">
        <f t="shared" si="3"/>
        <v>112.58</v>
      </c>
      <c r="L16" s="122">
        <f t="shared" si="4"/>
        <v>17.32</v>
      </c>
      <c r="M16" s="123">
        <f t="shared" si="5"/>
        <v>129.9</v>
      </c>
      <c r="N16" s="121">
        <f t="shared" si="6"/>
        <v>3.9260969976905216</v>
      </c>
      <c r="O16" s="124">
        <f t="shared" si="7"/>
        <v>5.099999999999994</v>
      </c>
    </row>
    <row r="17" spans="2:15" ht="15">
      <c r="B17" s="116" t="s">
        <v>36</v>
      </c>
      <c r="C17" s="117">
        <f>SUM(TOTAL!F363:F428)</f>
        <v>66</v>
      </c>
      <c r="D17" s="132">
        <f>SUM(TOTAL!E363:E428)</f>
        <v>19</v>
      </c>
      <c r="E17" s="136">
        <f t="shared" si="0"/>
        <v>28.78787878787879</v>
      </c>
      <c r="F17" s="133">
        <v>28998</v>
      </c>
      <c r="G17" s="118">
        <f t="shared" si="1"/>
        <v>240</v>
      </c>
      <c r="H17" s="137">
        <v>78</v>
      </c>
      <c r="I17" s="132">
        <f>COUNT(TOTAL!H363:AK428)</f>
        <v>318</v>
      </c>
      <c r="J17" s="120">
        <f t="shared" si="2"/>
        <v>91.18867924528301</v>
      </c>
      <c r="K17" s="121">
        <f t="shared" si="3"/>
        <v>285.78000000000003</v>
      </c>
      <c r="L17" s="122">
        <f t="shared" si="4"/>
        <v>82.27</v>
      </c>
      <c r="M17" s="123">
        <f t="shared" si="5"/>
        <v>368.05</v>
      </c>
      <c r="N17" s="121">
        <f t="shared" si="6"/>
        <v>-13.59869582937101</v>
      </c>
      <c r="O17" s="124">
        <f t="shared" si="7"/>
        <v>-50.05000000000001</v>
      </c>
    </row>
    <row r="18" spans="2:15" ht="15">
      <c r="B18" s="116" t="s">
        <v>19</v>
      </c>
      <c r="C18" s="117">
        <f>SUM(TOTAL!F434:F454)</f>
        <v>21</v>
      </c>
      <c r="D18" s="132">
        <f>SUM(TOTAL!E434:E454)</f>
        <v>7</v>
      </c>
      <c r="E18" s="136">
        <f t="shared" si="0"/>
        <v>33.333333333333336</v>
      </c>
      <c r="F18" s="133">
        <v>16034</v>
      </c>
      <c r="G18" s="118">
        <f t="shared" si="1"/>
        <v>100</v>
      </c>
      <c r="H18" s="137">
        <v>28</v>
      </c>
      <c r="I18" s="132">
        <f>COUNT(TOTAL!H434:AK454)</f>
        <v>128</v>
      </c>
      <c r="J18" s="120">
        <f>F18/I18</f>
        <v>125.265625</v>
      </c>
      <c r="K18" s="121">
        <f t="shared" si="3"/>
        <v>90.93</v>
      </c>
      <c r="L18" s="122">
        <f t="shared" si="4"/>
        <v>30.310000000000002</v>
      </c>
      <c r="M18" s="123">
        <f t="shared" si="5"/>
        <v>121.24000000000001</v>
      </c>
      <c r="N18" s="121">
        <f t="shared" si="6"/>
        <v>5.575717584955456</v>
      </c>
      <c r="O18" s="124">
        <f t="shared" si="7"/>
        <v>6.759999999999991</v>
      </c>
    </row>
    <row r="19" spans="2:15" ht="15">
      <c r="B19" s="116" t="s">
        <v>21</v>
      </c>
      <c r="C19" s="117">
        <f>SUM(TOTAL!F460:F498)</f>
        <v>39</v>
      </c>
      <c r="D19" s="132">
        <f>SUM(TOTAL!E460:E498)</f>
        <v>24</v>
      </c>
      <c r="E19" s="136">
        <f t="shared" si="0"/>
        <v>61.53846153846154</v>
      </c>
      <c r="F19" s="133">
        <v>40851</v>
      </c>
      <c r="G19" s="118">
        <f t="shared" si="1"/>
        <v>225</v>
      </c>
      <c r="H19" s="137">
        <v>60</v>
      </c>
      <c r="I19" s="132">
        <f>COUNT(TOTAL!H460:AK498)</f>
        <v>285</v>
      </c>
      <c r="J19" s="120">
        <f t="shared" si="2"/>
        <v>143.33684210526314</v>
      </c>
      <c r="K19" s="121">
        <f t="shared" si="3"/>
        <v>168.87</v>
      </c>
      <c r="L19" s="122">
        <f t="shared" si="4"/>
        <v>103.92</v>
      </c>
      <c r="M19" s="123">
        <f t="shared" si="5"/>
        <v>272.79</v>
      </c>
      <c r="N19" s="121">
        <f t="shared" si="6"/>
        <v>4.475970526778838</v>
      </c>
      <c r="O19" s="124">
        <f t="shared" si="7"/>
        <v>12.20999999999998</v>
      </c>
    </row>
    <row r="20" spans="2:15" ht="15">
      <c r="B20" s="116" t="s">
        <v>34</v>
      </c>
      <c r="C20" s="117">
        <f>SUM(TOTAL!F504:F546)</f>
        <v>43</v>
      </c>
      <c r="D20" s="132">
        <f>SUM(TOTAL!E504:E546)</f>
        <v>12</v>
      </c>
      <c r="E20" s="136">
        <f t="shared" si="0"/>
        <v>27.906976744186046</v>
      </c>
      <c r="F20" s="133">
        <v>15515</v>
      </c>
      <c r="G20" s="118">
        <f t="shared" si="1"/>
        <v>152</v>
      </c>
      <c r="H20" s="137">
        <v>60</v>
      </c>
      <c r="I20" s="132">
        <f>COUNT(TOTAL!H504:AK546)</f>
        <v>212</v>
      </c>
      <c r="J20" s="120">
        <f t="shared" si="2"/>
        <v>73.18396226415095</v>
      </c>
      <c r="K20" s="121">
        <f t="shared" si="3"/>
        <v>186.19</v>
      </c>
      <c r="L20" s="122">
        <f t="shared" si="4"/>
        <v>51.96</v>
      </c>
      <c r="M20" s="123">
        <f t="shared" si="5"/>
        <v>238.15</v>
      </c>
      <c r="N20" s="121">
        <f t="shared" si="6"/>
        <v>-10.98047449086711</v>
      </c>
      <c r="O20" s="124">
        <f t="shared" si="7"/>
        <v>-26.150000000000006</v>
      </c>
    </row>
    <row r="21" spans="2:15" ht="15">
      <c r="B21" s="116" t="s">
        <v>22</v>
      </c>
      <c r="C21" s="117">
        <f>SUM(TOTAL!F552:F570)</f>
        <v>19</v>
      </c>
      <c r="D21" s="132">
        <f>SUM(TOTAL!E552:E570)</f>
        <v>0</v>
      </c>
      <c r="E21" s="136">
        <f t="shared" si="0"/>
        <v>0</v>
      </c>
      <c r="F21" s="133">
        <v>4983</v>
      </c>
      <c r="G21" s="118">
        <f t="shared" si="1"/>
        <v>61</v>
      </c>
      <c r="H21" s="137">
        <v>0</v>
      </c>
      <c r="I21" s="132">
        <f>COUNT(TOTAL!H552:AK570)</f>
        <v>61</v>
      </c>
      <c r="J21" s="120">
        <f t="shared" si="2"/>
        <v>81.68852459016394</v>
      </c>
      <c r="K21" s="121">
        <f t="shared" si="3"/>
        <v>82.27</v>
      </c>
      <c r="L21" s="122">
        <f t="shared" si="4"/>
        <v>0</v>
      </c>
      <c r="M21" s="123">
        <f t="shared" si="5"/>
        <v>82.27</v>
      </c>
      <c r="N21" s="121">
        <f t="shared" si="6"/>
        <v>-25.853895709250025</v>
      </c>
      <c r="O21" s="124">
        <f t="shared" si="7"/>
        <v>-21.269999999999996</v>
      </c>
    </row>
    <row r="22" spans="2:15" ht="15">
      <c r="B22" s="116" t="s">
        <v>23</v>
      </c>
      <c r="C22" s="117">
        <f>SUM(TOTAL!F576:F590)</f>
        <v>15</v>
      </c>
      <c r="D22" s="132">
        <f>SUM(TOTAL!E576:E590)</f>
        <v>4</v>
      </c>
      <c r="E22" s="136">
        <f t="shared" si="0"/>
        <v>26.666666666666668</v>
      </c>
      <c r="F22" s="133">
        <v>3114</v>
      </c>
      <c r="G22" s="118">
        <f t="shared" si="1"/>
        <v>54</v>
      </c>
      <c r="H22" s="137">
        <v>0</v>
      </c>
      <c r="I22" s="132">
        <f>COUNT(TOTAL!H576:AK590)</f>
        <v>54</v>
      </c>
      <c r="J22" s="120">
        <f t="shared" si="2"/>
        <v>57.666666666666664</v>
      </c>
      <c r="K22" s="121">
        <f t="shared" si="3"/>
        <v>64.95</v>
      </c>
      <c r="L22" s="122">
        <f t="shared" si="4"/>
        <v>17.32</v>
      </c>
      <c r="M22" s="123">
        <f t="shared" si="5"/>
        <v>82.27000000000001</v>
      </c>
      <c r="N22" s="121">
        <f t="shared" si="6"/>
        <v>-34.362465054090194</v>
      </c>
      <c r="O22" s="124">
        <f t="shared" si="7"/>
        <v>-28.27000000000001</v>
      </c>
    </row>
    <row r="23" spans="2:15" ht="15">
      <c r="B23" s="116" t="s">
        <v>24</v>
      </c>
      <c r="C23" s="117">
        <f>SUM(TOTAL!F596:F625)</f>
        <v>30</v>
      </c>
      <c r="D23" s="132">
        <f>SUM(TOTAL!E596:E625)</f>
        <v>6</v>
      </c>
      <c r="E23" s="136">
        <f t="shared" si="0"/>
        <v>20</v>
      </c>
      <c r="F23" s="133">
        <v>11888</v>
      </c>
      <c r="G23" s="118">
        <f t="shared" si="1"/>
        <v>118</v>
      </c>
      <c r="H23" s="137">
        <v>24</v>
      </c>
      <c r="I23" s="132">
        <f>COUNT(TOTAL!H596:AK625)</f>
        <v>142</v>
      </c>
      <c r="J23" s="120">
        <f t="shared" si="2"/>
        <v>83.71830985915493</v>
      </c>
      <c r="K23" s="121">
        <f t="shared" si="3"/>
        <v>129.9</v>
      </c>
      <c r="L23" s="122">
        <f t="shared" si="4"/>
        <v>25.98</v>
      </c>
      <c r="M23" s="123">
        <f t="shared" si="5"/>
        <v>155.88</v>
      </c>
      <c r="N23" s="121">
        <f t="shared" si="6"/>
        <v>-8.904285347703365</v>
      </c>
      <c r="O23" s="124">
        <f t="shared" si="7"/>
        <v>-13.879999999999995</v>
      </c>
    </row>
    <row r="24" spans="2:15" ht="15">
      <c r="B24" s="116" t="s">
        <v>26</v>
      </c>
      <c r="C24" s="117">
        <f>SUM(TOTAL!F632:F658)</f>
        <v>27</v>
      </c>
      <c r="D24" s="132">
        <f>SUM(TOTAL!E632:E658)</f>
        <v>5</v>
      </c>
      <c r="E24" s="136">
        <f t="shared" si="0"/>
        <v>18.51851851851852</v>
      </c>
      <c r="F24" s="133">
        <v>11085</v>
      </c>
      <c r="G24" s="118">
        <f t="shared" si="1"/>
        <v>108</v>
      </c>
      <c r="H24" s="137">
        <v>19</v>
      </c>
      <c r="I24" s="132">
        <f>COUNT(TOTAL!H632:AK658)</f>
        <v>127</v>
      </c>
      <c r="J24" s="120">
        <f t="shared" si="2"/>
        <v>87.28346456692914</v>
      </c>
      <c r="K24" s="121">
        <f t="shared" si="3"/>
        <v>116.91</v>
      </c>
      <c r="L24" s="122">
        <f t="shared" si="4"/>
        <v>21.65</v>
      </c>
      <c r="M24" s="123">
        <f t="shared" si="5"/>
        <v>138.56</v>
      </c>
      <c r="N24" s="121">
        <f t="shared" si="6"/>
        <v>-8.342956120092381</v>
      </c>
      <c r="O24" s="124">
        <f t="shared" si="7"/>
        <v>-11.560000000000002</v>
      </c>
    </row>
    <row r="25" spans="2:15" ht="15">
      <c r="B25" s="116" t="s">
        <v>33</v>
      </c>
      <c r="C25" s="117">
        <f>SUM(TOTAL!F664:F681)</f>
        <v>18</v>
      </c>
      <c r="D25" s="132">
        <f>SUM(TOTAL!E664:E681)</f>
        <v>5</v>
      </c>
      <c r="E25" s="136">
        <f t="shared" si="0"/>
        <v>27.77777777777778</v>
      </c>
      <c r="F25" s="133">
        <v>10616</v>
      </c>
      <c r="G25" s="118">
        <f t="shared" si="1"/>
        <v>68</v>
      </c>
      <c r="H25" s="137">
        <v>52</v>
      </c>
      <c r="I25" s="132">
        <f>COUNT(TOTAL!H664:AK681)</f>
        <v>120</v>
      </c>
      <c r="J25" s="120">
        <f t="shared" si="2"/>
        <v>88.46666666666667</v>
      </c>
      <c r="K25" s="121">
        <f t="shared" si="3"/>
        <v>77.94</v>
      </c>
      <c r="L25" s="122">
        <f t="shared" si="4"/>
        <v>21.65</v>
      </c>
      <c r="M25" s="123">
        <f t="shared" si="5"/>
        <v>99.59</v>
      </c>
      <c r="N25" s="121">
        <f t="shared" si="6"/>
        <v>20.494025504568725</v>
      </c>
      <c r="O25" s="124">
        <f t="shared" si="7"/>
        <v>20.409999999999997</v>
      </c>
    </row>
    <row r="26" spans="2:15" ht="15.75" thickBot="1">
      <c r="B26" s="116" t="s">
        <v>29</v>
      </c>
      <c r="C26" s="117">
        <f>SUM(TOTAL!F687:F705)</f>
        <v>18</v>
      </c>
      <c r="D26" s="132">
        <f>SUM(TOTAL!E687:E705)</f>
        <v>6</v>
      </c>
      <c r="E26" s="136">
        <f t="shared" si="0"/>
        <v>33.333333333333336</v>
      </c>
      <c r="F26" s="133">
        <v>14636</v>
      </c>
      <c r="G26" s="118">
        <f t="shared" si="1"/>
        <v>90</v>
      </c>
      <c r="H26" s="137">
        <v>19</v>
      </c>
      <c r="I26" s="132">
        <f>COUNT(TOTAL!H687:AK705)</f>
        <v>109</v>
      </c>
      <c r="J26" s="120">
        <f t="shared" si="2"/>
        <v>134.27522935779817</v>
      </c>
      <c r="K26" s="121">
        <f t="shared" si="3"/>
        <v>77.94</v>
      </c>
      <c r="L26" s="122">
        <f t="shared" si="4"/>
        <v>25.98</v>
      </c>
      <c r="M26" s="123">
        <f t="shared" si="5"/>
        <v>103.92</v>
      </c>
      <c r="N26" s="121">
        <f t="shared" si="6"/>
        <v>4.888375673595078</v>
      </c>
      <c r="O26" s="124">
        <f t="shared" si="7"/>
        <v>5.079999999999998</v>
      </c>
    </row>
    <row r="27" spans="3:15" ht="15.75" thickBot="1">
      <c r="C27" s="125">
        <f>SUM(C8:C26)</f>
        <v>594</v>
      </c>
      <c r="D27" s="126">
        <f>SUM(D8:D26)</f>
        <v>186</v>
      </c>
      <c r="E27" s="142">
        <f>D27*100/C27</f>
        <v>31.31313131313131</v>
      </c>
      <c r="F27" s="141">
        <f>SUM(F8:F26)</f>
        <v>320450</v>
      </c>
      <c r="G27" s="127">
        <f>SUM(G8:G26)</f>
        <v>2226</v>
      </c>
      <c r="H27" s="127">
        <f>SUM(H8:H26)</f>
        <v>907</v>
      </c>
      <c r="I27" s="125">
        <f>SUM(I8:I26)</f>
        <v>3133</v>
      </c>
      <c r="J27" s="128">
        <f>AVERAGE(J8:J26)</f>
        <v>98.75444488798276</v>
      </c>
      <c r="K27" s="129">
        <f>SUM(K8:K26)</f>
        <v>2572.02</v>
      </c>
      <c r="L27" s="130">
        <f>SUM(L8:L26)</f>
        <v>805.38</v>
      </c>
      <c r="M27" s="131">
        <f>SUM(M8:M26)</f>
        <v>3377.4000000000005</v>
      </c>
      <c r="N27" s="130">
        <f>AVERAGE(N8:N26)</f>
        <v>-6.441518609908157</v>
      </c>
      <c r="O27" s="131">
        <f>SUM(O8:O26)</f>
        <v>-244.40000000000003</v>
      </c>
    </row>
  </sheetData>
  <printOptions/>
  <pageMargins left="0.75" right="0.75" top="1" bottom="1" header="0" footer="0"/>
  <pageSetup horizontalDpi="300" verticalDpi="300" orientation="landscape" paperSize="9" scale="91" r:id="rId4"/>
  <ignoredErrors>
    <ignoredError sqref="E27 N27" formula="1"/>
    <ignoredError sqref="J8:J26 J28:J31 F28" evalError="1"/>
    <ignoredError sqref="J27" evalError="1" formula="1"/>
  </ignoredErrors>
  <drawing r:id="rId3"/>
  <legacyDrawing r:id="rId2"/>
  <oleObjects>
    <oleObject progId="Word.Document.8" shapeId="40664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697</dc:title>
  <dc:subject>Recollida Juny Maresme</dc:subject>
  <dc:creator>RECUMAS, SL</dc:creator>
  <cp:keywords/>
  <dc:description/>
  <cp:lastModifiedBy>División Agua y Saneamiento</cp:lastModifiedBy>
  <cp:lastPrinted>2006-10-30T13:03:14Z</cp:lastPrinted>
  <dcterms:created xsi:type="dcterms:W3CDTF">1998-11-18T16:05:58Z</dcterms:created>
  <dcterms:modified xsi:type="dcterms:W3CDTF">2006-10-25T08:18:20Z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