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446" windowWidth="5970" windowHeight="6195" tabRatio="623" activeTab="1"/>
  </bookViews>
  <sheets>
    <sheet name="total" sheetId="1" r:id="rId1"/>
    <sheet name="RESUM MENSUAL ENVASOS" sheetId="2" r:id="rId2"/>
  </sheets>
  <definedNames>
    <definedName name="_xlnm.Print_Area" localSheetId="0">'total'!$C$1:$AX$709</definedName>
  </definedNames>
  <calcPr fullCalcOnLoad="1"/>
</workbook>
</file>

<file path=xl/sharedStrings.xml><?xml version="1.0" encoding="utf-8"?>
<sst xmlns="http://schemas.openxmlformats.org/spreadsheetml/2006/main" count="1242" uniqueCount="639">
  <si>
    <t>Consell Comarcal del Maresme</t>
  </si>
  <si>
    <t xml:space="preserve"> </t>
  </si>
  <si>
    <t xml:space="preserve"> Mes :</t>
  </si>
  <si>
    <t>Dates de Recollida:</t>
  </si>
  <si>
    <t>Kgs Recollits:</t>
  </si>
  <si>
    <t>Alella</t>
  </si>
  <si>
    <t>Dies Recollida:</t>
  </si>
  <si>
    <t>Arenys de Mar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</si>
  <si>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</si>
  <si>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</si>
  <si>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</si>
  <si>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</si>
  <si>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</si>
  <si>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</si>
  <si>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</si>
  <si>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</si>
  <si>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</si>
  <si>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Premià de Mar</t>
  </si>
  <si>
    <t>Sant Cebrià de Vallalta</t>
  </si>
  <si>
    <t>Sant Iscle de Vallalta</t>
  </si>
  <si>
    <t>Sant Pol de Mar</t>
  </si>
  <si>
    <t>Sant Vicenç de Montalt</t>
  </si>
  <si>
    <t>Santa Sussana</t>
  </si>
  <si>
    <t>Sant Andreu de Llavaneres</t>
  </si>
  <si>
    <t>Teià</t>
  </si>
  <si>
    <t>Tordera</t>
  </si>
  <si>
    <t>Població</t>
  </si>
  <si>
    <t>Dosrius-Canyamars</t>
  </si>
  <si>
    <t>Òrrius</t>
  </si>
  <si>
    <t>Santa Susanna</t>
  </si>
  <si>
    <t>St. Andreu Llavaneres</t>
  </si>
  <si>
    <t>Pineda de Mar</t>
  </si>
  <si>
    <t>Castell Medieval Compte de Valltordera</t>
  </si>
  <si>
    <t>Avgda. Costa brava # Joan XXIII</t>
  </si>
  <si>
    <t>Recollida Selectiva d'envasos</t>
  </si>
  <si>
    <t xml:space="preserve">       Total de Kgs. d'envasos lleugers recollits a la comarca:</t>
  </si>
  <si>
    <t>Deixalleria</t>
  </si>
  <si>
    <t>Hotel Gran Sol</t>
  </si>
  <si>
    <t>Urb Can Bartomet</t>
  </si>
  <si>
    <t>Urb. Vistamar - Cami Mirador de Grimola</t>
  </si>
  <si>
    <t>Rbla Àngel Guimerà (davant Parking Alella Vinicola)</t>
  </si>
  <si>
    <t>Direcció Camping Berneda</t>
  </si>
  <si>
    <t>Sant Genís de Palafolls-Pl.Sant Genís</t>
  </si>
  <si>
    <r>
      <t>Camping Club St. Genis</t>
    </r>
    <r>
      <rPr>
        <u val="single"/>
        <sz val="10"/>
        <rFont val="Helv"/>
        <family val="0"/>
      </rPr>
      <t xml:space="preserve"> (ENTRADA)</t>
    </r>
  </si>
  <si>
    <t>C/Almeria</t>
  </si>
  <si>
    <t>Urb. Mas Carbó</t>
  </si>
  <si>
    <t>Urb. Mas Reixach</t>
  </si>
  <si>
    <t>C/Huguet</t>
  </si>
  <si>
    <t>Rambla Catalunya</t>
  </si>
  <si>
    <t>Riera Coma Fosca # Jaume Rius i Fabra</t>
  </si>
  <si>
    <t>Rbla. Font Calda # Via Gandesa -La Serota-</t>
  </si>
  <si>
    <t>C/ de les Doedes nº 2</t>
  </si>
  <si>
    <t>Pla dels Frares</t>
  </si>
  <si>
    <t>Restaurant Hispania - NII</t>
  </si>
  <si>
    <t>Balneari Titus (dins) - NII</t>
  </si>
  <si>
    <t>Platja de La Musclera-Rest Voramar</t>
  </si>
  <si>
    <t>Riera de Caldetes (Davant Tennis)</t>
  </si>
  <si>
    <t>Club Náutic</t>
  </si>
  <si>
    <t>C/ d'Avall,8</t>
  </si>
  <si>
    <t>Passeig de les Moreres</t>
  </si>
  <si>
    <t>Pavelló de Dosrius</t>
  </si>
  <si>
    <t>Canyamars- Alberg Mas Silvestre</t>
  </si>
  <si>
    <t>Urb.Can Massuet Zona Esportiva</t>
  </si>
  <si>
    <t>Marineland</t>
  </si>
  <si>
    <t>Camping Caravaning St. Genís (INTERIOR)</t>
  </si>
  <si>
    <t>Aparcament Crta. Enllaç # C/ dels Arbres</t>
  </si>
  <si>
    <t>C/ de la Masia Ribas # NII</t>
  </si>
  <si>
    <t>Club Nàutic</t>
  </si>
  <si>
    <t>Avgda. Barcelona, nº 16</t>
  </si>
  <si>
    <t>Parc del Litoral</t>
  </si>
  <si>
    <t>Torrent del Morer - NII</t>
  </si>
  <si>
    <t>Plaça Sant Cristofor - NII (darrera Gasolinera)</t>
  </si>
  <si>
    <t>Riera de Torrentbo,10</t>
  </si>
  <si>
    <t>C/ de les Escoles # Párking</t>
  </si>
  <si>
    <t>Passeig Marítim (Rest. La Caleta)</t>
  </si>
  <si>
    <t>Riera de Torrentbo,2</t>
  </si>
  <si>
    <t>C/Joan Maragall (Pl. Companys)</t>
  </si>
  <si>
    <t>Cami Ral # Païssos Catalans</t>
  </si>
  <si>
    <t>Urb St.Daniel</t>
  </si>
  <si>
    <t>Passeig de la Riera, nº 32</t>
  </si>
  <si>
    <t>Rbla d'Òrrius (prop C.E.P. Francesc Macià)</t>
  </si>
  <si>
    <t>Crta. Sant Cebrià # J.M. Tarridas</t>
  </si>
  <si>
    <t>C/Mediterrania</t>
  </si>
  <si>
    <t>Caravaning Internacional Costa Brava</t>
  </si>
  <si>
    <t>Passeig Marítim (Hotel Montplaya)</t>
  </si>
  <si>
    <t>Passeig Marítim (davant Tropicana)</t>
  </si>
  <si>
    <t>Urb. Tordera Park</t>
  </si>
  <si>
    <t>Urb. Terra Brava</t>
  </si>
  <si>
    <t>C/Ramon y Cajal # C/Montserrat</t>
  </si>
  <si>
    <t>Camping Caravaning St. Genís</t>
  </si>
  <si>
    <t>c/Sta. Clara (dins Asil d'avis Can Torrent)</t>
  </si>
  <si>
    <t>C/ Els Til.lers Urb Les Farreres</t>
  </si>
  <si>
    <t>Area d'Esplai del Corredor</t>
  </si>
  <si>
    <t>C/Cisa # Baixada ermita de la Cisa</t>
  </si>
  <si>
    <t>C/ de la Font-Plaça de l'esglesia</t>
  </si>
  <si>
    <t>Urb. Can Palau (entrada)</t>
  </si>
  <si>
    <t>Pl. Canigó (Prop. Riereta)</t>
  </si>
  <si>
    <t>Urb. Àgora Park (Local Social)</t>
  </si>
  <si>
    <t>Urb. Àgora Park (Entrada)</t>
  </si>
  <si>
    <t>Institut Tres Turons</t>
  </si>
  <si>
    <t>C.P. Joan Maragall</t>
  </si>
  <si>
    <t>Camí Plà de la Torreta # NII</t>
  </si>
  <si>
    <t>Passeig de la riera # Camí de Can Pi</t>
  </si>
  <si>
    <t>Residència Impala</t>
  </si>
  <si>
    <t>Port (davant Rest. Posit)</t>
  </si>
  <si>
    <t>Plaça de l'estació</t>
  </si>
  <si>
    <t>Urb.Font del Montnegre- /Maspons</t>
  </si>
  <si>
    <t>Can Ginebra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</si>
  <si>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</si>
  <si>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</si>
  <si>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</si>
  <si>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</si>
  <si>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</si>
  <si>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</si>
  <si>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</si>
  <si>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</si>
  <si>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</si>
  <si>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</si>
  <si>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</si>
  <si>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</si>
  <si>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</si>
  <si>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</si>
  <si>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</si>
  <si>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</si>
  <si>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</si>
  <si>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</si>
  <si>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</si>
  <si>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</si>
  <si>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</si>
  <si>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</si>
  <si>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</si>
  <si>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Recollida Selectiva d' ENVASOS</t>
  </si>
  <si>
    <t>Rest. Can Jonc-Crta Alella-Granollers, Km 4.1</t>
  </si>
  <si>
    <t>C/Joan XXIII # C/Montserrat</t>
  </si>
  <si>
    <t>Passeig de la Riera # Plaça Catalunya</t>
  </si>
  <si>
    <t>Plaça de Ponent</t>
  </si>
  <si>
    <t>Aparcament Bellsolell</t>
  </si>
  <si>
    <t>Carretera Torrentbó 1 (pge. Atmellers)</t>
  </si>
  <si>
    <t>Carretera Torrentbó 2 (els Roures)</t>
  </si>
  <si>
    <t>Carretera Torrentbó 3 (les Oliveres)</t>
  </si>
  <si>
    <t>Carretera Torrentbó 4 (Blau Verd)</t>
  </si>
  <si>
    <t>Veïnat Torrentbó</t>
  </si>
  <si>
    <t>Urb. La Creueta-Plaça del Pi (carrere Mestral)</t>
  </si>
  <si>
    <t>Urb. La Creueta-zona pins</t>
  </si>
  <si>
    <t>L'Ajup</t>
  </si>
  <si>
    <t>Aiguaviva</t>
  </si>
  <si>
    <t>Sobirans</t>
  </si>
  <si>
    <t>Lourdes</t>
  </si>
  <si>
    <t xml:space="preserve">Escola Sant Martí </t>
  </si>
  <si>
    <t xml:space="preserve">IES Perramon </t>
  </si>
  <si>
    <t>C/Aranyó</t>
  </si>
  <si>
    <t>Rambla Ferreries # Camí de St. Genís</t>
  </si>
  <si>
    <t>Casa de colònies Can Bosch</t>
  </si>
  <si>
    <t>Entrada Urb. El Farell</t>
  </si>
  <si>
    <t>C/Cardenal Vives # C/Closens</t>
  </si>
  <si>
    <t>Camí a Premià de Dalt</t>
  </si>
  <si>
    <t>Traves Sant Pere # N II(Estació Renfe)</t>
  </si>
  <si>
    <t>Pg Jaume Brutau (part baixa Parking)</t>
  </si>
  <si>
    <t>Pg Jaume Brutau (part alta Parking)</t>
  </si>
  <si>
    <t>Camí del Plà (prop autopista)</t>
  </si>
  <si>
    <t>Port Balis (Rest la taverna del port)</t>
  </si>
  <si>
    <t xml:space="preserve"> Pstge de les Alzines (Camp futbol)</t>
  </si>
  <si>
    <t>Coma Clara Urb Can Magarola</t>
  </si>
  <si>
    <t>C/Barcelona</t>
  </si>
  <si>
    <t>C/Sant Feliu</t>
  </si>
  <si>
    <t>GROBELASTIC (c/Antoni MªClaret)</t>
  </si>
  <si>
    <t>CEIP Sobirans</t>
  </si>
  <si>
    <t>DEIXALLERIA (Teià, Alella i Masnou)</t>
  </si>
  <si>
    <t>Joan Coromines # Plaça del Mirador</t>
  </si>
  <si>
    <t>Compte Borrell # Roger de Lluria</t>
  </si>
  <si>
    <t>Zona Industrial</t>
  </si>
  <si>
    <t>Ctra. Sant Vicenç</t>
  </si>
  <si>
    <t>Camí del Cementiri # Joan Miró</t>
  </si>
  <si>
    <t>Avda. dels Albers#Avda. dels Pins</t>
  </si>
  <si>
    <t>Entrada Polígon Montseny</t>
  </si>
  <si>
    <t>Crta Enllaç # Pg. Can Balet</t>
  </si>
  <si>
    <t>Carretera de Premià Dalt # Camí Empredat</t>
  </si>
  <si>
    <t>Pg  Coromina # C/ de la Cisa</t>
  </si>
  <si>
    <t>Torrent Castells # Torres i Bages</t>
  </si>
  <si>
    <t>Plaça de La Palmera</t>
  </si>
  <si>
    <t>Passeig Marítim # Torrentó Can Gelat</t>
  </si>
  <si>
    <t>Entrada Urb. Can Gelat</t>
  </si>
  <si>
    <t>Hotel Tahití</t>
  </si>
  <si>
    <t>Camí de la Masia # Psstge de la Riera</t>
  </si>
  <si>
    <t>Restaurant Les Palmeres</t>
  </si>
  <si>
    <t>Font de Cera-Crta Alella-Granollers, Km 5</t>
  </si>
  <si>
    <t>C/ del Camí Nou (davant Mercat Municipal)</t>
  </si>
  <si>
    <t>C.P.Marià Cubí i Soler</t>
  </si>
  <si>
    <t>Can Jalpí</t>
  </si>
  <si>
    <t>Plaça Cataluya</t>
  </si>
  <si>
    <t>Gran Via # C/ de Marina</t>
  </si>
  <si>
    <t>C/ dels Pescadors # Fcesc. Mas Abril</t>
  </si>
  <si>
    <t>Torrent Fontsanta</t>
  </si>
  <si>
    <t>C/Enric Granados # C/Marina (Can Salomó)</t>
  </si>
  <si>
    <t>Urb. Vistamar (Camí de Canet)</t>
  </si>
  <si>
    <t>Piscina Castellà d'Indies</t>
  </si>
  <si>
    <t>Urb. Castellà Indies (C/Puigmal)</t>
  </si>
  <si>
    <t>URB. Castellà d'Indies</t>
  </si>
  <si>
    <t>Urb. Can Domenech (C/Gran)-TORDERA</t>
  </si>
  <si>
    <t>CITA</t>
  </si>
  <si>
    <t>Torrent d'en Puig-Costat Brigada Municipal</t>
  </si>
  <si>
    <t>C/Mas Pinell # Parc de les Esplenes</t>
  </si>
  <si>
    <t>Port Balis (Rest Can Jaume)</t>
  </si>
  <si>
    <t>urb. Tres Turons C/Les Moreres</t>
  </si>
  <si>
    <t>C/Anselm Clavé (Fibracolor)</t>
  </si>
  <si>
    <t>C/Coloma (Fibracolor)</t>
  </si>
  <si>
    <t>Avgda. Montseny # Pablo Guernica</t>
  </si>
  <si>
    <t>Avgda. Dels Pins</t>
  </si>
  <si>
    <t>Passatge Jardí (davant supermercat Suma)</t>
  </si>
  <si>
    <t>C/Prudenci Bertraña i Goya (costat pistas patinatge)</t>
  </si>
  <si>
    <t>C/Doctor Fleming (costat escola Sant Josep)</t>
  </si>
  <si>
    <t>C/Cervantes</t>
  </si>
  <si>
    <t>C/Catalunya</t>
  </si>
  <si>
    <t>Camí Mas Martí</t>
  </si>
  <si>
    <t>C/Puigverd # C/Bruch</t>
  </si>
  <si>
    <t>C/Canigó # C/Pau Casals</t>
  </si>
  <si>
    <t>C/Girona # Països Catalans</t>
  </si>
  <si>
    <t xml:space="preserve">C/Girona  </t>
  </si>
  <si>
    <t>C/Enric Morera # C/Immaculada</t>
  </si>
  <si>
    <t>C/Castillejos, nº 1</t>
  </si>
  <si>
    <t>C/Dr.Arana # C/Tramuntana</t>
  </si>
  <si>
    <t>C/Miguel de Unamuno</t>
  </si>
  <si>
    <t>C/Mare de la Salut (Fibracolor)</t>
  </si>
  <si>
    <t>Camí Ral # C/Amadeu Vives</t>
  </si>
  <si>
    <t>Restaurant Can Pruna</t>
  </si>
  <si>
    <t>Urb. Niagara Park</t>
  </si>
  <si>
    <t>Urb. Niagara Park (entrada)</t>
  </si>
  <si>
    <t>C/Folch i Torres</t>
  </si>
  <si>
    <t>C/Santiago Rusinuyol # C/Alcalde Vendrell</t>
  </si>
  <si>
    <t>C/Roger de Lluria</t>
  </si>
  <si>
    <t>C/Puigverd # C/Faura</t>
  </si>
  <si>
    <t>C/Mes</t>
  </si>
  <si>
    <t>Camping Agora (Crta.Hostalrich)</t>
  </si>
  <si>
    <t>Rest. Can Bertran (dirc.Blanes)</t>
  </si>
  <si>
    <t>5M3</t>
  </si>
  <si>
    <t>3M3</t>
  </si>
  <si>
    <t>C/Roger de Flor</t>
  </si>
  <si>
    <t>C/Agricultura</t>
  </si>
  <si>
    <t>C/Xile</t>
  </si>
  <si>
    <t>C/Abat Escarré</t>
  </si>
  <si>
    <t>C/Generalitat de Catalunya</t>
  </si>
  <si>
    <t>C/Fontanills</t>
  </si>
  <si>
    <t>Plaça Ocata</t>
  </si>
  <si>
    <t>C/Joan Miró</t>
  </si>
  <si>
    <t>C/Pep Ventura</t>
  </si>
  <si>
    <t>N-II</t>
  </si>
  <si>
    <t>N-II (pàrking)</t>
  </si>
  <si>
    <t>C/Sant Jordi</t>
  </si>
  <si>
    <t>C/Torrent d'Umbert (descampat)</t>
  </si>
  <si>
    <t>Primer de Maig</t>
  </si>
  <si>
    <t>C/Torrent d'Umbert</t>
  </si>
  <si>
    <t>C/J.Pujades i Truch</t>
  </si>
  <si>
    <t>C/Joan Llampallas</t>
  </si>
  <si>
    <t>C/Ventura i Gassol</t>
  </si>
  <si>
    <t>C/Mare de Deu del Pilar (rotonda)</t>
  </si>
  <si>
    <t>C/Olive Guma</t>
  </si>
  <si>
    <t>C/EI Berguedà</t>
  </si>
  <si>
    <t>C/Terol</t>
  </si>
  <si>
    <t>C/Montserrat Roig i Fransistorra</t>
  </si>
  <si>
    <t>C/Pau Casals (cementiri)</t>
  </si>
  <si>
    <t>C/Colon</t>
  </si>
  <si>
    <t>C/Roman Fabra</t>
  </si>
  <si>
    <t>C/Frederic Bosch</t>
  </si>
  <si>
    <t>C/italia</t>
  </si>
  <si>
    <t xml:space="preserve">C/Josep Tarradellas </t>
  </si>
  <si>
    <t>C/Fra Junider Serra</t>
  </si>
  <si>
    <t>C/Pintor Domenech Ferrer</t>
  </si>
  <si>
    <t>Port</t>
  </si>
  <si>
    <t>C/Bell Resguar</t>
  </si>
  <si>
    <t>Avgda. Juan Carlos I</t>
  </si>
  <si>
    <t>Col.legi Lluis Millet</t>
  </si>
  <si>
    <t>Pàrking</t>
  </si>
  <si>
    <t>N-II # C/Brasil</t>
  </si>
  <si>
    <t>C/Mare de Deu de Nuria # C/Fontanills</t>
  </si>
  <si>
    <t>Ctra. Masnou a Alella (pàrking Riera)</t>
  </si>
  <si>
    <t>Ctra. Masnou a Alella,33</t>
  </si>
  <si>
    <t>C/Navarra</t>
  </si>
  <si>
    <t>Avgda.Mediterrani # C/Empordà</t>
  </si>
  <si>
    <t>C/Diputació</t>
  </si>
  <si>
    <t>C/Republica Argentina</t>
  </si>
  <si>
    <t>C/Doctor Fleming</t>
  </si>
  <si>
    <t>Passeig Maritim # Onze de Setembre</t>
  </si>
  <si>
    <t>C/Pirineos</t>
  </si>
  <si>
    <t>Avgda. Hispanitat</t>
  </si>
  <si>
    <t>C/Cardenal Cisneros</t>
  </si>
  <si>
    <t>Avgda. Hispanitat # C/Cisneros</t>
  </si>
  <si>
    <t>C/Narcis Monturiol</t>
  </si>
  <si>
    <t>Passeig Maritim # C/Calella</t>
  </si>
  <si>
    <t>C/Llevant</t>
  </si>
  <si>
    <t>C/Angel Guimera (Chinos)</t>
  </si>
  <si>
    <t>C/Joan Maragall</t>
  </si>
  <si>
    <t>C/Angel Guimera # C/Ignasi Iglesias</t>
  </si>
  <si>
    <t>Passeig Maritim # C/Ignasi Iglesias</t>
  </si>
  <si>
    <t>C/Tribala</t>
  </si>
  <si>
    <t>C/Mare de Deu Montserrat, 2</t>
  </si>
  <si>
    <t>C/Mare de Deu Montserrat, 38</t>
  </si>
  <si>
    <t>C/Mossen Cinto Verdaguer</t>
  </si>
  <si>
    <t>C/Montpalau</t>
  </si>
  <si>
    <t>C/Lleida # C/Santiago Rossiñol</t>
  </si>
  <si>
    <t>C/Girona (parque)</t>
  </si>
  <si>
    <t>C/Girona (Hotel)</t>
  </si>
  <si>
    <t>C/Comtal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</si>
  <si>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</si>
  <si>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</si>
  <si>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</si>
  <si>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</si>
  <si>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</si>
  <si>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</si>
  <si>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C/Clauido Coello</t>
  </si>
  <si>
    <t>C/Muntaner</t>
  </si>
  <si>
    <t>Taller Horitzo</t>
  </si>
  <si>
    <t>C/Sevilla</t>
  </si>
  <si>
    <t>C/Estremadura</t>
  </si>
  <si>
    <t>C/Xaloc</t>
  </si>
  <si>
    <t>Poliesportiu</t>
  </si>
  <si>
    <t>C/Benavente</t>
  </si>
  <si>
    <t>C/Rosello</t>
  </si>
  <si>
    <t>Poligon Industrial</t>
  </si>
  <si>
    <t>C/d'Anoia</t>
  </si>
  <si>
    <t>º</t>
  </si>
  <si>
    <t>C/Maresme #  C/Xaloc</t>
  </si>
  <si>
    <t>C/vallmalnya</t>
  </si>
  <si>
    <t>C/Puigvert # C/Amadeu Vives</t>
  </si>
  <si>
    <t>Campo de Futbol</t>
  </si>
  <si>
    <t>Cementerio</t>
  </si>
  <si>
    <t>C/Angel Guimera</t>
  </si>
  <si>
    <t>C/Bels Gegat</t>
  </si>
  <si>
    <t>NII # C/Carrasco Formiguera</t>
  </si>
  <si>
    <t>Entrada Residencia Riera</t>
  </si>
  <si>
    <t>C/Jordi Carrasco (costat tenis)</t>
  </si>
  <si>
    <t>C/del Molí</t>
  </si>
  <si>
    <t>C/Pirineu-Urb. Can Teixidó</t>
  </si>
  <si>
    <t>C.P.Salvador Espriu</t>
  </si>
  <si>
    <t>I.E.S. Maremar</t>
  </si>
  <si>
    <t>Càmping el Masnou</t>
  </si>
  <si>
    <t>C.P.Mediterrània</t>
  </si>
  <si>
    <t>Policia Local (Papereres)</t>
  </si>
  <si>
    <t>C/Ferran Fabra, nº 31</t>
  </si>
  <si>
    <t>Cami del Mig # C/Maria Auxiliadora</t>
  </si>
  <si>
    <t>Cami Ral # C/Amistat</t>
  </si>
  <si>
    <t>C/Mas Martí # C/Girona</t>
  </si>
  <si>
    <t>C/Inmaculada (al final direcció Camí Hortsavinyà)</t>
  </si>
  <si>
    <t>C/Masnou # C/Rosaleda</t>
  </si>
  <si>
    <t>Avgda. dels Rosers (davant C/Font)</t>
  </si>
  <si>
    <t>Font Calda # C/Cervantes</t>
  </si>
  <si>
    <t>Passeig Creu de Pedra, 41</t>
  </si>
  <si>
    <t>Avgda. Bosquet (dins Institut)</t>
  </si>
  <si>
    <t>Prat de La Riba # C/Pau Piferrer</t>
  </si>
  <si>
    <t xml:space="preserve">C/Antoni Borrell # Pg. Ma. Estrada </t>
  </si>
  <si>
    <t>Ctra. Masnou (pàrking entrada poble)</t>
  </si>
  <si>
    <t>C/ del Rost # C/Sant Lluis</t>
  </si>
  <si>
    <t>C/Josep MªFolch i Torres # Ps.Creu de Pedra</t>
  </si>
  <si>
    <t>C/Maresme # C/Africa</t>
  </si>
  <si>
    <t>C/Ferrer i Guàrdia,14</t>
  </si>
  <si>
    <t>Riera Coma Fosca # C/Comas Església</t>
  </si>
  <si>
    <t>Plaçeta C/Figuerals (La Serreta)</t>
  </si>
  <si>
    <t>Torrent Vallbona # C/Heures (Pl.Drets Humans)</t>
  </si>
  <si>
    <t>Avgda. Angel Guimerà # Pàrking Ajuntament</t>
  </si>
  <si>
    <t>Inici C/Dr Homs</t>
  </si>
  <si>
    <t>Urb. La Soleia C/Lleida # C/ la Soleia</t>
  </si>
  <si>
    <t>C/Angel Guimerà # Torrent Vallbona</t>
  </si>
  <si>
    <t>C/Riera</t>
  </si>
  <si>
    <t>C/Pompeu Fabra # C/Malgrat</t>
  </si>
  <si>
    <t>Riera del pare Fita, nº 93 # C/Montserrat (Caixa Laietana)</t>
  </si>
  <si>
    <t>C/ de les Doedes nº 64 # C/Barcelona</t>
  </si>
  <si>
    <t>Riera Pare Fita # C/Barcelona</t>
  </si>
  <si>
    <t>Riera Bisbe Pol # Riera Pare Fita</t>
  </si>
  <si>
    <t>Plaça de l'Estació (Pl. del Molí de Mar # NII)</t>
  </si>
  <si>
    <t>Esculptor Pau Costa # Arquitecte Gaudí (Plça. De les Olles)</t>
  </si>
  <si>
    <t>Riera Pare Fita, 61 # C/Sta. Clara</t>
  </si>
  <si>
    <t>Avgda.Catalunya (prop N-II)</t>
  </si>
  <si>
    <t>Plaça Onze de Setembre (Platja Costat Port)</t>
  </si>
  <si>
    <t>Càmping Toro Azul</t>
  </si>
  <si>
    <t>C/Vallmitjana (Cementiri)</t>
  </si>
  <si>
    <t>Avgda. Catalunya (Hotel Carles I)</t>
  </si>
  <si>
    <t>Urb. Les Vil.les (al costat transformador)</t>
  </si>
  <si>
    <t>Avgda. Mediterrània (Urb. Les Carolines)</t>
  </si>
  <si>
    <t>Camí CanQuintana # Horts del Bisbe</t>
  </si>
  <si>
    <t>C/d'Auteriva # Can Nadal</t>
  </si>
  <si>
    <t>Colonia Andersen (Avgda. Andersen # Riera de Torrenbò)</t>
  </si>
  <si>
    <t>Torrent d'en Terra (Pàrking costat Institut)</t>
  </si>
  <si>
    <t>Can Sagrera (autopista)</t>
  </si>
  <si>
    <t>Urb. Collsacreu (entrada)</t>
  </si>
  <si>
    <t>Avgda.Costa Brava # C/Canigo</t>
  </si>
  <si>
    <t>C/Santiago Rusinyol # C/Camprubi</t>
  </si>
  <si>
    <t xml:space="preserve"> Verge de Montserrat # Avgda. Tarragona</t>
  </si>
  <si>
    <t>Passeig Marítim # Avgda. Països Catalans</t>
  </si>
  <si>
    <t>Passeig Marítim # Manuel de falla</t>
  </si>
  <si>
    <t>C/St Esteve # C/Escoles (pàrking Renfe)</t>
  </si>
  <si>
    <t>C/Germanes Torrell,4 # C/Fonlladosa</t>
  </si>
  <si>
    <t>Avgda. Bon Pastor, 34</t>
  </si>
  <si>
    <t>C/Carme # C/Abat Oliba (Pl.Pere III)</t>
  </si>
  <si>
    <t>C/ de la LLibertat # C/St. Elm</t>
  </si>
  <si>
    <t>Avga. Mediterraena # C/Josep Caralt</t>
  </si>
  <si>
    <t>C/Girona # Pl.Fèlix Cardona</t>
  </si>
  <si>
    <t>C/Lleida (Rotonda)</t>
  </si>
  <si>
    <t>Pujada del Castell # C/Girona</t>
  </si>
  <si>
    <t>C/Riu Besos # C/Montseny</t>
  </si>
  <si>
    <t>Avgda Barcelona # Avgda. Bon Pastor</t>
  </si>
  <si>
    <t>C/Joaquim Ruyra # C/Girona</t>
  </si>
  <si>
    <t>Camí del Plà # C/Eivissa</t>
  </si>
  <si>
    <t>Avgda. Costa Brava # C/Can Feliciano (Hospital)</t>
  </si>
  <si>
    <t>C/Florencia # C/Cadí</t>
  </si>
  <si>
    <t>C/de Joan</t>
  </si>
  <si>
    <t>C/Antoni Gaudí</t>
  </si>
  <si>
    <t>C/Narcis Monturiol (carreró perpendicular)</t>
  </si>
  <si>
    <t>C/Colom (prop Hotel Luna Park)</t>
  </si>
  <si>
    <t>C/Caporal Fradera # Abat Oliva 17</t>
  </si>
  <si>
    <t>Avgda. Tarragona (davant antiga ofi.inform)</t>
  </si>
  <si>
    <t>C Escultor Clarà (plça de les mines)</t>
  </si>
  <si>
    <t>C/Folch i Torres (davant pavelló Margall)</t>
  </si>
  <si>
    <t>C/Alexander Felming (porta darrera Nazaret)</t>
  </si>
  <si>
    <t>C/Manuel de Falla # C/Salvador Espriu</t>
  </si>
  <si>
    <t>Avgda. Costa Brava (davant carreró sortida cases)</t>
  </si>
  <si>
    <t>Sant Genís de Palafolls - Masia Gibert</t>
  </si>
  <si>
    <t>C/Girona # Avgda. Pau Casals</t>
  </si>
  <si>
    <t>C/Francesc Maciá (davant Esglèsia)</t>
  </si>
  <si>
    <t>Plaça Mas Tit # C/Joan XXIII</t>
  </si>
  <si>
    <t>C/Bovila</t>
  </si>
  <si>
    <t>Urb. Mas Mora (entrada)</t>
  </si>
  <si>
    <t>Urb. Mas Mora (Plaça del Pi)</t>
  </si>
  <si>
    <t>Urb. Mas Mora (C/Sis Carrens)</t>
  </si>
  <si>
    <t>Urb St.Daniel (C/Migiorn)</t>
  </si>
  <si>
    <t>Bombers</t>
  </si>
  <si>
    <t>Pàrking Nacional (prop pont)</t>
  </si>
  <si>
    <t>C/Serrat de Mas, nº 16</t>
  </si>
  <si>
    <t>C/Victor Catala</t>
  </si>
  <si>
    <t>C/Doctor Arana # C/Gral Prim</t>
  </si>
  <si>
    <t>C/Aragó</t>
  </si>
  <si>
    <t>C/Maresme (davant Citroen)</t>
  </si>
  <si>
    <t>C/Fornaca</t>
  </si>
  <si>
    <t>C/de les Escoles</t>
  </si>
  <si>
    <t>Entrada Urb. Can Massuet (entrada)</t>
  </si>
  <si>
    <t>C/Alexander Fleming # C/Juan Ramon</t>
  </si>
  <si>
    <t>C/Lleida # C/ de la Esglesia</t>
  </si>
  <si>
    <t>Avgda.Maresme (Esplanada)</t>
  </si>
  <si>
    <t>C/Baix Montseny</t>
  </si>
  <si>
    <t>C/Maresme (davant Rest. Baix Montseny)</t>
  </si>
  <si>
    <t>Urb. Castellà Indies (C/Puigmal # C/Cadí)</t>
  </si>
  <si>
    <t>Passeig de la Riera # C/Mestral</t>
  </si>
  <si>
    <t>Avgda Pau Casals # Pg d'en Llull</t>
  </si>
  <si>
    <t>Baixada de la Torre Gran # Avda S.Andreu</t>
  </si>
  <si>
    <t>Cami del Golf # Avgda. del Puntó</t>
  </si>
  <si>
    <t>Avgda. Rocaferrera # Pg Garrofers</t>
  </si>
  <si>
    <t>Avgda. Sant Andreu (Rest. Castell de Mar)</t>
  </si>
  <si>
    <t>C/ del Port ( Barri Balís)</t>
  </si>
  <si>
    <t>C/Mestral # C/Garbí</t>
  </si>
  <si>
    <t>Avgda. Sant Andreu (les lloses)</t>
  </si>
  <si>
    <t>Avgda. Rocaferrera # Pg. De la Plana</t>
  </si>
  <si>
    <t>C/Indústria # Ctra.Premià de Dalt</t>
  </si>
  <si>
    <t>C/Montserrat # C/Elisenda de Montcada</t>
  </si>
  <si>
    <t>C/Enric Borràs # Avgda.Torrent Castells</t>
  </si>
  <si>
    <t>C/Abat Oliva # C/St.Lluc</t>
  </si>
  <si>
    <t>Gran Via,70 # Crta. de Premià de Dalt</t>
  </si>
  <si>
    <t>Passeig de Circumval.lació # C/St.Ferran</t>
  </si>
  <si>
    <t>C/Ramón i Cajal</t>
  </si>
  <si>
    <t>Camí del Mig, nº 35-37 (Pavelló)</t>
  </si>
  <si>
    <t xml:space="preserve"> Passatge Manent # Gran Via </t>
  </si>
  <si>
    <t>Gran Via # Pl.Països Catalans</t>
  </si>
  <si>
    <t xml:space="preserve"> C/ de la Unió # C/Joan Prim (Pl.Països Catalans)</t>
  </si>
  <si>
    <t>Passatge Burriac # C/Elisenda de Montcada</t>
  </si>
  <si>
    <t>Camí Ral # C/Camp de Mar</t>
  </si>
  <si>
    <t xml:space="preserve">C/Ramón Llull # Gran Via </t>
  </si>
  <si>
    <t>C/Doctor Martí Casas, nº 30</t>
  </si>
  <si>
    <t>C/Terra Alta, nº 2</t>
  </si>
  <si>
    <t>C/Rafael de Casanovas</t>
  </si>
  <si>
    <t>C/Santiago Russinyol # Plaça Dr. Ferràn</t>
  </si>
  <si>
    <t>C/Torrent de Santa Anna # Torrent Fontsanta</t>
  </si>
  <si>
    <t>C/ de la Mercé, nº 68 # C/Ramon Llull</t>
  </si>
  <si>
    <t>C/Pau Roig # C/R. de Penyafort</t>
  </si>
  <si>
    <t>C/Enric Granados # B.Roca</t>
  </si>
  <si>
    <t>C/Elisenda de Montcada # C/Lourdes</t>
  </si>
  <si>
    <t>C/Cinto Verdaguer # C/Joan Prim</t>
  </si>
  <si>
    <t>C/Abat Oliva #  C/Milà i Fontanals</t>
  </si>
  <si>
    <t xml:space="preserve">Riera de Premià # Gran Via, nº 102 </t>
  </si>
  <si>
    <t>C.P. Mª de Deu de Montserrat (C/Gaudí,30)</t>
  </si>
  <si>
    <t>Torrent Malet # Enric Borras (Mossos Esquadra)</t>
  </si>
  <si>
    <t>C.P. La lió (C/Romà Piera)</t>
  </si>
  <si>
    <t>Via Primília # C/Barcelona</t>
  </si>
  <si>
    <t>Via Primília # Torrent Fontsanta</t>
  </si>
  <si>
    <t>Avgda. Catalunya # C/Montseny</t>
  </si>
  <si>
    <t>Riera de Premià # C/del Sant Crist</t>
  </si>
  <si>
    <t>Crta Vilassar de Dalt # C/Miramar</t>
  </si>
  <si>
    <t>Torrent Rafael Ramos # C/Penedes</t>
  </si>
  <si>
    <t>C/Francolí #  C/Sis Pobles</t>
  </si>
  <si>
    <t>Riera de la Burgasa # C/Mas Pinell (Prop Pavelló)</t>
  </si>
  <si>
    <t>Pl. Comas # C/Girona</t>
  </si>
  <si>
    <t>Barri Sant Lluís (Avgda. Ítaca # Agda.del Mar)</t>
  </si>
  <si>
    <t>C/ del Sindicat</t>
  </si>
  <si>
    <t>C/de Núria</t>
  </si>
  <si>
    <t>Camí de St.Bartomeu</t>
  </si>
  <si>
    <t>C/Cementiri # C/El Mirador</t>
  </si>
  <si>
    <t>C/ de la Circumval.lació # C/Barcelona</t>
  </si>
  <si>
    <t>Avgda. Montseny # Cal Rabal</t>
  </si>
  <si>
    <t>C/Barcelona # C/Mariano Calviño</t>
  </si>
  <si>
    <t>C/Narcis Oller</t>
  </si>
  <si>
    <t>C/Pep Ventura # Tenor Viñas</t>
  </si>
  <si>
    <t>Riera # Torrent del Molí</t>
  </si>
  <si>
    <t>C/Camelia (sota l'autopista)</t>
  </si>
  <si>
    <t>C/La Vinya # C/Migjorn</t>
  </si>
  <si>
    <t>Psst. de la Riera # C/Can Bassols</t>
  </si>
  <si>
    <t>C/Migjorn # C/Josep Puigoriol</t>
  </si>
  <si>
    <t>C/Puigdoriol, 87</t>
  </si>
  <si>
    <t>C/Jaques Costeau # Torrent de Sant Berger</t>
  </si>
  <si>
    <t>Pl. de la Pagesia (Lola Anglada Soterrat)</t>
  </si>
  <si>
    <t>C/del Bou # C/Guilleries (Parc del Colomer)</t>
  </si>
  <si>
    <t>Camí de Perafita # Ctra.vella</t>
  </si>
  <si>
    <t>C/ del Bou # C/La Vall</t>
  </si>
  <si>
    <t>Champion # NII</t>
  </si>
  <si>
    <t>C/Marina # Torrentó Gelat</t>
  </si>
  <si>
    <t>Rambla Montnegre # C/Can Font</t>
  </si>
  <si>
    <t>C/Salvador Espriu (davant Pabelló)</t>
  </si>
  <si>
    <t>C/Joan Maragall # C/Mercé Rodoreda</t>
  </si>
  <si>
    <t>C/ de l'Arboç,34</t>
  </si>
  <si>
    <t>C/Josep Brunet</t>
  </si>
  <si>
    <t>C/Costa Brava (davant bar La Terraza)</t>
  </si>
  <si>
    <t>C/ del Mediterrani # C/ de la Torrassa</t>
  </si>
  <si>
    <t>C/ dels Avets # C/Bellresguard</t>
  </si>
  <si>
    <t>C/de la Pau #  C/Maregassa</t>
  </si>
  <si>
    <t>Avgda. Montaltnou # C/Terral</t>
  </si>
  <si>
    <t>C/Santiago Rusinyol # C/Jessamins</t>
  </si>
  <si>
    <t>C/Olivers # C/ de les Palmeres</t>
  </si>
  <si>
    <t>C/ del Mediterrani # C/Costa Daurada,</t>
  </si>
  <si>
    <t>C/Grèbol</t>
  </si>
  <si>
    <t>C/Puigmal # C/Montseny (Plça. Ajardinada)</t>
  </si>
  <si>
    <t>C/Carles Buhigas</t>
  </si>
  <si>
    <t>C/Avets # Passeig dels Pins</t>
  </si>
  <si>
    <t>Riera del Gorg # Avgda. Toni Sors (Centre Civic)</t>
  </si>
  <si>
    <t>Darrera de la Plaça Esgésia</t>
  </si>
  <si>
    <t>Urb. Mas Mora</t>
  </si>
  <si>
    <t>C/Amadeu Vives # C/Bruch</t>
  </si>
  <si>
    <t>Parc l'amistat # Mercat Municipal</t>
  </si>
  <si>
    <t>Baixador Ocata</t>
  </si>
  <si>
    <t>Camí de la Esglesia antiga # Cementeri</t>
  </si>
  <si>
    <t>Avgda. De la Cornisa # Can Bacardi</t>
  </si>
  <si>
    <t>C/Esglesia, nº 24</t>
  </si>
  <si>
    <t>C/Alenxandre Verges</t>
  </si>
  <si>
    <t>C/Minerva, nº 18</t>
  </si>
  <si>
    <t>Avgda. Can Sans (pàrking Estació)</t>
  </si>
  <si>
    <r>
      <t xml:space="preserve">Camí de Balis # </t>
    </r>
    <r>
      <rPr>
        <b/>
        <u val="single"/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N II</t>
    </r>
  </si>
  <si>
    <t>Avgda. Can Sants, nº 115</t>
  </si>
  <si>
    <t>SOT</t>
  </si>
  <si>
    <t>Camí del Sot, s/n (Tennis Park)</t>
  </si>
  <si>
    <t>Passeig de la Gleva (Institut)</t>
  </si>
  <si>
    <t>Camí de la Masia # Camí Balís</t>
  </si>
  <si>
    <t>Resturant Masia Gibert</t>
  </si>
  <si>
    <t>Avgda. Badalona # C/ dels Cedres</t>
  </si>
  <si>
    <t>Riera Coma Fosca, nº 42</t>
  </si>
  <si>
    <t>Urb. Mas Coll (C/de la Selva (placeta)</t>
  </si>
  <si>
    <t>Riera Coma Fosca # Avgda. Boronat de Comalada</t>
  </si>
  <si>
    <t>C/Coll De Vendràs 2 # Torrent Comulada</t>
  </si>
  <si>
    <t>Urb.Ibars Meia C/ Bellaterra</t>
  </si>
  <si>
    <t>Pare Fita,81 (Grup Lourdes) # C/Arxipreste Rigau</t>
  </si>
  <si>
    <t>C/Doedes 55 # Pl. de la Mare Montalt</t>
  </si>
  <si>
    <t>Riera de Sa Clavella # C/Anna MºRavell</t>
  </si>
  <si>
    <t>C/Doedes,74 # Passeig de Ronda</t>
  </si>
  <si>
    <t>Urb. Les Roses (C/Joan Monjo i Pons)</t>
  </si>
  <si>
    <t>Avgda. del Remei (Urb. La Victòria)</t>
  </si>
  <si>
    <t>C/ de l'Olivar # C/Plana del Paraiso</t>
  </si>
  <si>
    <t>Torrent d'en Puig (costat Brigada Municipal)</t>
  </si>
  <si>
    <t>C/Sta.Teresa # C/St.Vicenç</t>
  </si>
  <si>
    <t>Riera de Caldetes # C/Verge  de la Mercè</t>
  </si>
  <si>
    <t>Riera de Caldetes,48 # Pàrking</t>
  </si>
  <si>
    <t>Camí Ral # Baixada de l'estació</t>
  </si>
  <si>
    <t>Crta B-510 (entrada Poble Parada bus)</t>
  </si>
  <si>
    <t>C/Mossen Jacint Verdaguer, nº 10</t>
  </si>
  <si>
    <t>C/Salvador Dalí, nº 4</t>
  </si>
  <si>
    <t>Urb. Can Figueres (entrada)</t>
  </si>
  <si>
    <t>Canyamars (C/Major nº 4)</t>
  </si>
  <si>
    <t>Canyamars (C/Major nº 39)</t>
  </si>
  <si>
    <t>Urb. Can Massuet(Avgda.Can Massuet # C/Tarragona)</t>
  </si>
  <si>
    <t>Urb.Can Massuet (Avgda.Corredor # C/Llinars)</t>
  </si>
  <si>
    <t>Urb.Can Massuet (C/Can Domingo)</t>
  </si>
  <si>
    <t>Avgda. Païssos Catalans # Avgda. Barcelona</t>
  </si>
  <si>
    <t>Passeig Marítim (davant Hotel Tropic Parck)</t>
  </si>
  <si>
    <t>Barri Palomers (C/ Isaac Albeniz # Avg.Costa Brava)</t>
  </si>
  <si>
    <t>Barri Viader (C/ St. Genis # C/de St.Roc)</t>
  </si>
  <si>
    <t>Crta. de la Roca</t>
  </si>
  <si>
    <t>Urb Ciutat Jardi (Avgda. de Les Flors) entrada</t>
  </si>
  <si>
    <t>Barri Sant Lluís (Plaça Fassola # C/St.Miquel)</t>
  </si>
  <si>
    <t>Avgda. dels Tarongers</t>
  </si>
  <si>
    <t>Plaça Espanya</t>
  </si>
  <si>
    <t>Riera de Premià # C/ del Vogi</t>
  </si>
  <si>
    <t>Pg. Can Balet (Pavello Municipal)</t>
  </si>
  <si>
    <t>Carretera de Premià # C/Joan Maragall</t>
  </si>
  <si>
    <t>Pl. Mare de Déu del Remei # Torrent Castells (B. del Remei)</t>
  </si>
  <si>
    <t>Ptge.Geranis # Torrent Castells (Barri del Remei)</t>
  </si>
  <si>
    <t>C/ de St. Cristofor # Plaça Nova</t>
  </si>
  <si>
    <t>C/ de les escoles</t>
  </si>
  <si>
    <t>Barri can Solé (C/Dr Barri # C/Aranyó)</t>
  </si>
  <si>
    <t>C/Generalitat # C/Sta. Victoria</t>
  </si>
  <si>
    <t>C/Dr Barri, prop 25</t>
  </si>
  <si>
    <t>C/Francesc Macià</t>
  </si>
  <si>
    <t>Plaça Estació</t>
  </si>
  <si>
    <t>Plça. Anselm Clavé (Kiosc)</t>
  </si>
  <si>
    <t>C/Onze de Setembre # C/Sot de la Coma</t>
  </si>
  <si>
    <t>Sant Pol Park</t>
  </si>
  <si>
    <t>C/Jaume I # NII (costat Sot del Morer)</t>
  </si>
  <si>
    <t>Placeta del Cau (C/Roger de Flor # C/St.Pau)</t>
  </si>
  <si>
    <t>C/ de la Fragata Numància # Verge de La Mercè</t>
  </si>
  <si>
    <t xml:space="preserve"> C/Sot de la Coma # C/Joan Coromines</t>
  </si>
  <si>
    <t>C/Amadeo Vives # Avgda S. Russinyol</t>
  </si>
  <si>
    <t>Pol. Inds Zona Ponent (davant Promial)</t>
  </si>
  <si>
    <t>C.P.Sant Pau</t>
  </si>
  <si>
    <t>Passeig Marítim (costat Pas Sota Via)</t>
  </si>
  <si>
    <t>Susan Park (Entr. Urb) N II</t>
  </si>
  <si>
    <t>Plça. Corratge # N II</t>
  </si>
  <si>
    <t>Can Torrent (Entr.Urb) NII</t>
  </si>
  <si>
    <t xml:space="preserve">C/Verge de Montserrat </t>
  </si>
  <si>
    <t xml:space="preserve">Pl. Europa </t>
  </si>
  <si>
    <t>Passeig el Castanyer # C/Cadí</t>
  </si>
  <si>
    <t>Passeig de Riera # La Rampa</t>
  </si>
  <si>
    <t>Camí a Alella # C/Aqueducte</t>
  </si>
  <si>
    <t>Torrent de les Monges # Francesc d'Assís</t>
  </si>
  <si>
    <t>Camí a Alella, 76</t>
  </si>
  <si>
    <t>Passeig Sant joan</t>
  </si>
  <si>
    <t>C/Verge de la Mercè</t>
  </si>
  <si>
    <t>C/Fornaca # C/Castell</t>
  </si>
  <si>
    <t>La Cotosa - Camí La Laia Rosa</t>
  </si>
  <si>
    <t>Camí Yeguada Aristos</t>
  </si>
  <si>
    <t>Càmping (junto rebuig)</t>
  </si>
  <si>
    <t>juliol de 2006</t>
  </si>
  <si>
    <t>C/Jaume Perich</t>
  </si>
  <si>
    <t>C/Mas Pinell # C/Costa Brava</t>
  </si>
  <si>
    <t>Camí Roig Gelpí # C/Pau Casals (camp de futbol)</t>
  </si>
  <si>
    <t>C/Pla de la Sorra (camp de futbol)</t>
  </si>
  <si>
    <t>Avgda. Del Mar # C/Sant Joan (Barri de St. Lluis)</t>
  </si>
  <si>
    <t>Pstge J.Matas# C/P.Masriera (parc dels Geganters)</t>
  </si>
  <si>
    <t>Psge de les Monges (prop magatzem municipal)</t>
  </si>
  <si>
    <t>Camí de la Masía # C/ de L'Olivera</t>
  </si>
  <si>
    <t>Plaça de la Vila (ajuntament)</t>
  </si>
  <si>
    <t>C/Mediterrani)</t>
  </si>
  <si>
    <t>C/Amistat</t>
  </si>
  <si>
    <t>C/Atenas</t>
  </si>
  <si>
    <t>Monaserio</t>
  </si>
  <si>
    <t>Carretera Can Camps</t>
  </si>
  <si>
    <t>Urb. Roca Rosa</t>
  </si>
  <si>
    <t>Can Campsç</t>
  </si>
  <si>
    <t>IGLU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</si>
</sst>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00"/>
    <numFmt numFmtId="194" formatCode="0.00_)"/>
    <numFmt numFmtId="195" formatCode="0.000_)"/>
    <numFmt numFmtId="196" formatCode="0.0000_)"/>
    <numFmt numFmtId="197" formatCode="d/m"/>
    <numFmt numFmtId="198" formatCode="#,##0.0"/>
    <numFmt numFmtId="199" formatCode="#,##0.000"/>
  </numFmts>
  <fonts count="42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sz val="12"/>
      <color indexed="8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48"/>
      <color indexed="8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sz val="14"/>
      <color indexed="56"/>
      <name val="Arial"/>
      <family val="2"/>
    </font>
    <font>
      <b/>
      <u val="single"/>
      <sz val="12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12"/>
      <name val="Helv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90" fontId="12" fillId="2" borderId="1" applyFon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>
      <alignment/>
      <protection/>
    </xf>
    <xf numFmtId="190" fontId="12" fillId="2" borderId="1" applyFont="0" applyFill="0" applyBorder="0" applyAlignment="0">
      <protection/>
    </xf>
    <xf numFmtId="190" fontId="0" fillId="0" borderId="0">
      <alignment/>
      <protection/>
    </xf>
    <xf numFmtId="189" fontId="0" fillId="0" borderId="2">
      <alignment horizontal="center" vertical="center"/>
      <protection/>
    </xf>
  </cellStyleXfs>
  <cellXfs count="202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3" xfId="0" applyFont="1" applyBorder="1" applyAlignment="1">
      <alignment horizontal="left"/>
    </xf>
    <xf numFmtId="190" fontId="0" fillId="0" borderId="3" xfId="0" applyFont="1" applyBorder="1" applyAlignment="1">
      <alignment/>
    </xf>
    <xf numFmtId="190" fontId="0" fillId="0" borderId="4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7" fillId="0" borderId="0" xfId="0" applyFont="1" applyAlignment="1" quotePrefix="1">
      <alignment horizontal="left"/>
    </xf>
    <xf numFmtId="190" fontId="8" fillId="0" borderId="0" xfId="0" applyFont="1" applyAlignment="1">
      <alignment horizontal="right"/>
    </xf>
    <xf numFmtId="190" fontId="8" fillId="0" borderId="0" xfId="0" applyFont="1" applyAlignment="1">
      <alignment/>
    </xf>
    <xf numFmtId="190" fontId="9" fillId="0" borderId="0" xfId="0" applyFont="1" applyAlignment="1">
      <alignment/>
    </xf>
    <xf numFmtId="189" fontId="0" fillId="0" borderId="5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5" xfId="0" applyFont="1" applyBorder="1" applyAlignment="1">
      <alignment/>
    </xf>
    <xf numFmtId="190" fontId="2" fillId="0" borderId="5" xfId="0" applyFont="1" applyBorder="1" applyAlignment="1">
      <alignment horizontal="right"/>
    </xf>
    <xf numFmtId="190" fontId="10" fillId="0" borderId="0" xfId="0" applyFont="1" applyAlignment="1">
      <alignment/>
    </xf>
    <xf numFmtId="189" fontId="10" fillId="0" borderId="5" xfId="0" applyNumberFormat="1" applyFont="1" applyBorder="1" applyAlignment="1" applyProtection="1">
      <alignment/>
      <protection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90" fontId="17" fillId="0" borderId="0" xfId="0" applyFont="1" applyAlignment="1">
      <alignment/>
    </xf>
    <xf numFmtId="190" fontId="11" fillId="0" borderId="0" xfId="0" applyFont="1" applyAlignment="1">
      <alignment horizontal="left"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7" fillId="0" borderId="0" xfId="0" applyFont="1" applyBorder="1" applyAlignment="1">
      <alignment/>
    </xf>
    <xf numFmtId="190" fontId="18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90" fontId="0" fillId="0" borderId="5" xfId="0" applyBorder="1" applyAlignment="1">
      <alignment/>
    </xf>
    <xf numFmtId="190" fontId="0" fillId="0" borderId="0" xfId="0" applyAlignment="1" quotePrefix="1">
      <alignment/>
    </xf>
    <xf numFmtId="190" fontId="0" fillId="0" borderId="0" xfId="0" applyFill="1" applyAlignment="1">
      <alignment/>
    </xf>
    <xf numFmtId="190" fontId="10" fillId="0" borderId="5" xfId="0" applyFont="1" applyBorder="1" applyAlignment="1">
      <alignment/>
    </xf>
    <xf numFmtId="190" fontId="22" fillId="0" borderId="0" xfId="0" applyFont="1" applyAlignment="1">
      <alignment horizontal="right"/>
    </xf>
    <xf numFmtId="188" fontId="20" fillId="0" borderId="6" xfId="0" applyNumberFormat="1" applyFont="1" applyBorder="1" applyAlignment="1" applyProtection="1">
      <alignment/>
      <protection/>
    </xf>
    <xf numFmtId="190" fontId="0" fillId="2" borderId="0" xfId="0" applyFill="1" applyAlignment="1">
      <alignment/>
    </xf>
    <xf numFmtId="190" fontId="0" fillId="2" borderId="1" xfId="0" applyFont="1" applyFill="1" applyBorder="1" applyAlignment="1">
      <alignment/>
    </xf>
    <xf numFmtId="190" fontId="23" fillId="2" borderId="7" xfId="0" applyFont="1" applyFill="1" applyBorder="1" applyAlignment="1" quotePrefix="1">
      <alignment horizontal="left"/>
    </xf>
    <xf numFmtId="190" fontId="12" fillId="2" borderId="1" xfId="0" applyFont="1" applyFill="1" applyBorder="1" applyAlignment="1">
      <alignment/>
    </xf>
    <xf numFmtId="190" fontId="0" fillId="2" borderId="0" xfId="0" applyFont="1" applyFill="1" applyBorder="1" applyAlignment="1">
      <alignment/>
    </xf>
    <xf numFmtId="190" fontId="24" fillId="0" borderId="0" xfId="0" applyFont="1" applyBorder="1" applyAlignment="1">
      <alignment/>
    </xf>
    <xf numFmtId="190" fontId="0" fillId="0" borderId="0" xfId="0" applyAlignment="1">
      <alignment horizontal="center"/>
    </xf>
    <xf numFmtId="190" fontId="0" fillId="0" borderId="2" xfId="0" applyBorder="1" applyAlignment="1">
      <alignment horizontal="center"/>
    </xf>
    <xf numFmtId="190" fontId="2" fillId="0" borderId="0" xfId="0" applyFont="1" applyBorder="1" applyAlignment="1">
      <alignment horizontal="right"/>
    </xf>
    <xf numFmtId="190" fontId="0" fillId="0" borderId="8" xfId="0" applyBorder="1" applyAlignment="1">
      <alignment horizontal="center"/>
    </xf>
    <xf numFmtId="190" fontId="0" fillId="0" borderId="5" xfId="0" applyBorder="1" applyAlignment="1">
      <alignment horizontal="center"/>
    </xf>
    <xf numFmtId="190" fontId="0" fillId="3" borderId="5" xfId="0" applyFill="1" applyBorder="1" applyAlignment="1">
      <alignment horizontal="center"/>
    </xf>
    <xf numFmtId="190" fontId="25" fillId="3" borderId="9" xfId="0" applyFont="1" applyFill="1" applyBorder="1" applyAlignment="1">
      <alignment horizontal="left"/>
    </xf>
    <xf numFmtId="190" fontId="26" fillId="3" borderId="9" xfId="0" applyFont="1" applyFill="1" applyBorder="1" applyAlignment="1">
      <alignment horizontal="left"/>
    </xf>
    <xf numFmtId="190" fontId="0" fillId="0" borderId="0" xfId="0" applyFont="1" applyAlignment="1" quotePrefix="1">
      <alignment/>
    </xf>
    <xf numFmtId="190" fontId="4" fillId="0" borderId="2" xfId="0" applyFont="1" applyBorder="1" applyAlignment="1">
      <alignment horizontal="center"/>
    </xf>
    <xf numFmtId="190" fontId="19" fillId="0" borderId="0" xfId="0" applyFont="1" applyAlignment="1">
      <alignment/>
    </xf>
    <xf numFmtId="188" fontId="5" fillId="2" borderId="0" xfId="0" applyNumberFormat="1" applyFont="1" applyFill="1" applyBorder="1" applyAlignment="1" applyProtection="1">
      <alignment/>
      <protection/>
    </xf>
    <xf numFmtId="190" fontId="0" fillId="0" borderId="0" xfId="0" applyFont="1" applyFill="1" applyBorder="1" applyAlignment="1">
      <alignment/>
    </xf>
    <xf numFmtId="190" fontId="13" fillId="0" borderId="0" xfId="0" applyFont="1" applyFill="1" applyBorder="1" applyAlignment="1">
      <alignment/>
    </xf>
    <xf numFmtId="190" fontId="0" fillId="0" borderId="0" xfId="0" applyBorder="1" applyAlignment="1">
      <alignment horizontal="center"/>
    </xf>
    <xf numFmtId="190" fontId="10" fillId="0" borderId="0" xfId="0" applyFont="1" applyAlignment="1">
      <alignment horizontal="left"/>
    </xf>
    <xf numFmtId="190" fontId="10" fillId="0" borderId="3" xfId="0" applyFont="1" applyBorder="1" applyAlignment="1">
      <alignment/>
    </xf>
    <xf numFmtId="190" fontId="10" fillId="3" borderId="10" xfId="0" applyFont="1" applyFill="1" applyBorder="1" applyAlignment="1">
      <alignment/>
    </xf>
    <xf numFmtId="190" fontId="29" fillId="0" borderId="0" xfId="0" applyFont="1" applyAlignment="1">
      <alignment/>
    </xf>
    <xf numFmtId="190" fontId="10" fillId="0" borderId="0" xfId="0" applyFont="1" applyBorder="1" applyAlignment="1">
      <alignment/>
    </xf>
    <xf numFmtId="190" fontId="30" fillId="0" borderId="0" xfId="0" applyFont="1" applyAlignment="1">
      <alignment/>
    </xf>
    <xf numFmtId="190" fontId="10" fillId="4" borderId="0" xfId="0" applyFont="1" applyFill="1" applyAlignment="1">
      <alignment/>
    </xf>
    <xf numFmtId="190" fontId="30" fillId="0" borderId="0" xfId="0" applyFont="1" applyBorder="1" applyAlignment="1">
      <alignment/>
    </xf>
    <xf numFmtId="190" fontId="23" fillId="2" borderId="1" xfId="0" applyFont="1" applyFill="1" applyBorder="1" applyAlignment="1" quotePrefix="1">
      <alignment horizontal="left"/>
    </xf>
    <xf numFmtId="190" fontId="0" fillId="0" borderId="2" xfId="0" applyFill="1" applyBorder="1" applyAlignment="1">
      <alignment horizontal="center"/>
    </xf>
    <xf numFmtId="190" fontId="10" fillId="0" borderId="0" xfId="0" applyFont="1" applyBorder="1" applyAlignment="1">
      <alignment horizontal="right"/>
    </xf>
    <xf numFmtId="190" fontId="10" fillId="0" borderId="0" xfId="0" applyFont="1" applyFill="1" applyBorder="1" applyAlignment="1">
      <alignment/>
    </xf>
    <xf numFmtId="190" fontId="0" fillId="0" borderId="0" xfId="0" applyBorder="1" applyAlignment="1" quotePrefix="1">
      <alignment/>
    </xf>
    <xf numFmtId="190" fontId="0" fillId="0" borderId="0" xfId="0" applyFont="1" applyBorder="1" applyAlignment="1" quotePrefix="1">
      <alignment/>
    </xf>
    <xf numFmtId="190" fontId="10" fillId="4" borderId="0" xfId="0" applyFont="1" applyFill="1" applyBorder="1" applyAlignment="1">
      <alignment/>
    </xf>
    <xf numFmtId="189" fontId="0" fillId="0" borderId="0" xfId="0" applyNumberFormat="1" applyFont="1" applyBorder="1" applyAlignment="1" applyProtection="1">
      <alignment horizontal="right"/>
      <protection/>
    </xf>
    <xf numFmtId="190" fontId="2" fillId="0" borderId="11" xfId="0" applyFont="1" applyBorder="1" applyAlignment="1">
      <alignment horizontal="right"/>
    </xf>
    <xf numFmtId="190" fontId="19" fillId="0" borderId="0" xfId="0" applyFont="1" applyFill="1" applyAlignment="1">
      <alignment/>
    </xf>
    <xf numFmtId="190" fontId="0" fillId="0" borderId="0" xfId="0" applyFill="1" applyAlignment="1" quotePrefix="1">
      <alignment/>
    </xf>
    <xf numFmtId="189" fontId="0" fillId="0" borderId="0" xfId="0" applyNumberFormat="1" applyFont="1" applyFill="1" applyBorder="1" applyAlignment="1" applyProtection="1">
      <alignment/>
      <protection/>
    </xf>
    <xf numFmtId="190" fontId="0" fillId="0" borderId="0" xfId="0" applyFont="1" applyFill="1" applyAlignment="1">
      <alignment/>
    </xf>
    <xf numFmtId="190" fontId="0" fillId="0" borderId="0" xfId="0" applyFill="1" applyBorder="1" applyAlignment="1">
      <alignment horizontal="center"/>
    </xf>
    <xf numFmtId="190" fontId="24" fillId="0" borderId="0" xfId="0" applyFont="1" applyFill="1" applyBorder="1" applyAlignment="1">
      <alignment/>
    </xf>
    <xf numFmtId="1" fontId="19" fillId="0" borderId="2" xfId="0" applyNumberFormat="1" applyFont="1" applyBorder="1" applyAlignment="1" applyProtection="1">
      <alignment horizontal="centerContinuous"/>
      <protection/>
    </xf>
    <xf numFmtId="190" fontId="0" fillId="0" borderId="0" xfId="0" applyAlignment="1">
      <alignment/>
    </xf>
    <xf numFmtId="190" fontId="36" fillId="5" borderId="12" xfId="0" applyFont="1" applyFill="1" applyBorder="1" applyAlignment="1">
      <alignment horizontal="left"/>
    </xf>
    <xf numFmtId="190" fontId="36" fillId="5" borderId="13" xfId="0" applyFont="1" applyFill="1" applyBorder="1" applyAlignment="1">
      <alignment horizontal="left"/>
    </xf>
    <xf numFmtId="190" fontId="0" fillId="5" borderId="14" xfId="0" applyFill="1" applyBorder="1" applyAlignment="1">
      <alignment/>
    </xf>
    <xf numFmtId="190" fontId="0" fillId="5" borderId="15" xfId="0" applyFill="1" applyBorder="1" applyAlignment="1">
      <alignment/>
    </xf>
    <xf numFmtId="190" fontId="36" fillId="5" borderId="14" xfId="0" applyFont="1" applyFill="1" applyBorder="1" applyAlignment="1">
      <alignment horizontal="left"/>
    </xf>
    <xf numFmtId="190" fontId="36" fillId="5" borderId="16" xfId="0" applyFont="1" applyFill="1" applyBorder="1" applyAlignment="1">
      <alignment horizontal="left"/>
    </xf>
    <xf numFmtId="190" fontId="31" fillId="0" borderId="17" xfId="0" applyFont="1" applyBorder="1" applyAlignment="1">
      <alignment/>
    </xf>
    <xf numFmtId="190" fontId="31" fillId="0" borderId="18" xfId="0" applyFont="1" applyBorder="1" applyAlignment="1">
      <alignment/>
    </xf>
    <xf numFmtId="190" fontId="31" fillId="0" borderId="19" xfId="0" applyFont="1" applyBorder="1" applyAlignment="1">
      <alignment/>
    </xf>
    <xf numFmtId="190" fontId="31" fillId="0" borderId="20" xfId="0" applyFont="1" applyBorder="1" applyAlignment="1">
      <alignment/>
    </xf>
    <xf numFmtId="190" fontId="31" fillId="0" borderId="21" xfId="0" applyFont="1" applyBorder="1" applyAlignment="1">
      <alignment/>
    </xf>
    <xf numFmtId="190" fontId="31" fillId="0" borderId="22" xfId="0" applyFont="1" applyBorder="1" applyAlignment="1">
      <alignment/>
    </xf>
    <xf numFmtId="190" fontId="31" fillId="0" borderId="17" xfId="0" applyFont="1" applyBorder="1" applyAlignment="1">
      <alignment horizontal="center"/>
    </xf>
    <xf numFmtId="190" fontId="31" fillId="0" borderId="19" xfId="0" applyFont="1" applyBorder="1" applyAlignment="1">
      <alignment horizontal="center"/>
    </xf>
    <xf numFmtId="190" fontId="31" fillId="0" borderId="23" xfId="0" applyFont="1" applyBorder="1" applyAlignment="1">
      <alignment/>
    </xf>
    <xf numFmtId="190" fontId="31" fillId="0" borderId="24" xfId="0" applyFont="1" applyBorder="1" applyAlignment="1">
      <alignment/>
    </xf>
    <xf numFmtId="190" fontId="31" fillId="0" borderId="25" xfId="0" applyFont="1" applyBorder="1" applyAlignment="1">
      <alignment horizontal="center"/>
    </xf>
    <xf numFmtId="190" fontId="31" fillId="0" borderId="26" xfId="0" applyFont="1" applyBorder="1" applyAlignment="1">
      <alignment/>
    </xf>
    <xf numFmtId="190" fontId="31" fillId="0" borderId="27" xfId="0" applyFont="1" applyBorder="1" applyAlignment="1">
      <alignment/>
    </xf>
    <xf numFmtId="190" fontId="31" fillId="0" borderId="28" xfId="0" applyFont="1" applyBorder="1" applyAlignment="1">
      <alignment/>
    </xf>
    <xf numFmtId="190" fontId="31" fillId="0" borderId="23" xfId="0" applyFont="1" applyBorder="1" applyAlignment="1">
      <alignment horizontal="center"/>
    </xf>
    <xf numFmtId="190" fontId="20" fillId="0" borderId="29" xfId="0" applyFont="1" applyBorder="1" applyAlignment="1">
      <alignment horizontal="left"/>
    </xf>
    <xf numFmtId="190" fontId="36" fillId="0" borderId="30" xfId="0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90" fontId="20" fillId="0" borderId="30" xfId="0" applyFont="1" applyBorder="1" applyAlignment="1">
      <alignment horizontal="center"/>
    </xf>
    <xf numFmtId="190" fontId="1" fillId="0" borderId="32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92" fontId="20" fillId="5" borderId="34" xfId="0" applyNumberFormat="1" applyFont="1" applyFill="1" applyBorder="1" applyAlignment="1">
      <alignment horizontal="center"/>
    </xf>
    <xf numFmtId="1" fontId="20" fillId="5" borderId="7" xfId="0" applyNumberFormat="1" applyFont="1" applyFill="1" applyBorder="1" applyAlignment="1">
      <alignment horizontal="center"/>
    </xf>
    <xf numFmtId="1" fontId="20" fillId="5" borderId="1" xfId="0" applyNumberFormat="1" applyFont="1" applyFill="1" applyBorder="1" applyAlignment="1">
      <alignment horizontal="center"/>
    </xf>
    <xf numFmtId="1" fontId="20" fillId="5" borderId="34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190" fontId="20" fillId="0" borderId="2" xfId="0" applyFont="1" applyFill="1" applyBorder="1" applyAlignment="1">
      <alignment horizontal="center"/>
    </xf>
    <xf numFmtId="190" fontId="1" fillId="0" borderId="30" xfId="0" applyFont="1" applyFill="1" applyBorder="1" applyAlignment="1">
      <alignment horizontal="center"/>
    </xf>
    <xf numFmtId="190" fontId="20" fillId="0" borderId="2" xfId="0" applyFont="1" applyBorder="1" applyAlignment="1">
      <alignment horizontal="center"/>
    </xf>
    <xf numFmtId="190" fontId="36" fillId="3" borderId="29" xfId="0" applyFont="1" applyFill="1" applyBorder="1" applyAlignment="1">
      <alignment horizontal="left"/>
    </xf>
    <xf numFmtId="190" fontId="36" fillId="3" borderId="35" xfId="0" applyFont="1" applyFill="1" applyBorder="1" applyAlignment="1">
      <alignment horizontal="left"/>
    </xf>
    <xf numFmtId="190" fontId="19" fillId="3" borderId="13" xfId="0" applyFont="1" applyFill="1" applyBorder="1" applyAlignment="1">
      <alignment/>
    </xf>
    <xf numFmtId="190" fontId="0" fillId="3" borderId="15" xfId="0" applyFill="1" applyBorder="1" applyAlignment="1">
      <alignment/>
    </xf>
    <xf numFmtId="190" fontId="36" fillId="3" borderId="12" xfId="0" applyFont="1" applyFill="1" applyBorder="1" applyAlignment="1">
      <alignment horizontal="left"/>
    </xf>
    <xf numFmtId="190" fontId="36" fillId="3" borderId="13" xfId="0" applyFont="1" applyFill="1" applyBorder="1" applyAlignment="1">
      <alignment horizontal="left"/>
    </xf>
    <xf numFmtId="190" fontId="0" fillId="3" borderId="36" xfId="0" applyFill="1" applyBorder="1" applyAlignment="1">
      <alignment/>
    </xf>
    <xf numFmtId="190" fontId="0" fillId="3" borderId="16" xfId="0" applyFill="1" applyBorder="1" applyAlignment="1">
      <alignment/>
    </xf>
    <xf numFmtId="3" fontId="1" fillId="3" borderId="37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190" fontId="0" fillId="0" borderId="0" xfId="0" applyFill="1" applyBorder="1" applyAlignment="1">
      <alignment/>
    </xf>
    <xf numFmtId="1" fontId="20" fillId="0" borderId="19" xfId="0" applyNumberFormat="1" applyFont="1" applyFill="1" applyBorder="1" applyAlignment="1">
      <alignment horizontal="center"/>
    </xf>
    <xf numFmtId="1" fontId="20" fillId="3" borderId="34" xfId="0" applyNumberFormat="1" applyFont="1" applyFill="1" applyBorder="1" applyAlignment="1">
      <alignment horizontal="center"/>
    </xf>
    <xf numFmtId="189" fontId="0" fillId="0" borderId="5" xfId="0" applyNumberFormat="1" applyFont="1" applyFill="1" applyBorder="1" applyAlignment="1" applyProtection="1">
      <alignment/>
      <protection/>
    </xf>
    <xf numFmtId="190" fontId="22" fillId="0" borderId="0" xfId="20" applyFont="1" applyBorder="1" applyAlignment="1">
      <alignment horizontal="right"/>
      <protection/>
    </xf>
    <xf numFmtId="190" fontId="0" fillId="0" borderId="0" xfId="19" applyAlignment="1">
      <alignment/>
      <protection/>
    </xf>
    <xf numFmtId="190" fontId="22" fillId="3" borderId="0" xfId="20" applyFont="1" applyFill="1" applyBorder="1" applyAlignment="1">
      <alignment horizontal="right"/>
      <protection/>
    </xf>
    <xf numFmtId="190" fontId="22" fillId="0" borderId="0" xfId="20" applyFont="1" applyFill="1" applyBorder="1" applyAlignment="1">
      <alignment horizontal="right"/>
      <protection/>
    </xf>
    <xf numFmtId="190" fontId="22" fillId="0" borderId="0" xfId="0" applyFont="1" applyFill="1" applyBorder="1" applyAlignment="1">
      <alignment horizontal="right"/>
    </xf>
    <xf numFmtId="0" fontId="22" fillId="0" borderId="0" xfId="18" applyFont="1" applyAlignment="1">
      <alignment horizontal="right"/>
      <protection/>
    </xf>
    <xf numFmtId="0" fontId="20" fillId="0" borderId="0" xfId="18">
      <alignment/>
      <protection/>
    </xf>
    <xf numFmtId="190" fontId="0" fillId="2" borderId="5" xfId="0" applyFont="1" applyFill="1" applyBorder="1" applyAlignment="1">
      <alignment/>
    </xf>
    <xf numFmtId="0" fontId="20" fillId="0" borderId="5" xfId="18" applyBorder="1">
      <alignment/>
      <protection/>
    </xf>
    <xf numFmtId="0" fontId="0" fillId="0" borderId="0" xfId="18" applyFont="1">
      <alignment/>
      <protection/>
    </xf>
    <xf numFmtId="188" fontId="0" fillId="0" borderId="0" xfId="18" applyNumberFormat="1" applyFont="1">
      <alignment/>
      <protection/>
    </xf>
    <xf numFmtId="190" fontId="0" fillId="0" borderId="0" xfId="18" applyNumberFormat="1" applyFont="1">
      <alignment/>
      <protection/>
    </xf>
    <xf numFmtId="0" fontId="20" fillId="0" borderId="0" xfId="18" applyBorder="1">
      <alignment/>
      <protection/>
    </xf>
    <xf numFmtId="190" fontId="20" fillId="0" borderId="0" xfId="0" applyFont="1" applyAlignment="1">
      <alignment/>
    </xf>
    <xf numFmtId="1" fontId="20" fillId="0" borderId="2" xfId="21" applyNumberFormat="1" applyFont="1" applyAlignment="1">
      <alignment horizontal="center"/>
      <protection/>
    </xf>
    <xf numFmtId="190" fontId="0" fillId="0" borderId="0" xfId="0" applyFill="1" applyBorder="1" applyAlignment="1" quotePrefix="1">
      <alignment/>
    </xf>
    <xf numFmtId="190" fontId="37" fillId="0" borderId="0" xfId="0" applyFont="1" applyBorder="1" applyAlignment="1">
      <alignment/>
    </xf>
    <xf numFmtId="190" fontId="19" fillId="0" borderId="0" xfId="0" applyFont="1" applyBorder="1" applyAlignment="1">
      <alignment/>
    </xf>
    <xf numFmtId="188" fontId="0" fillId="0" borderId="6" xfId="0" applyNumberFormat="1" applyFont="1" applyBorder="1" applyAlignment="1" applyProtection="1">
      <alignment horizontal="center"/>
      <protection/>
    </xf>
    <xf numFmtId="188" fontId="0" fillId="0" borderId="6" xfId="0" applyNumberFormat="1" applyFont="1" applyBorder="1" applyAlignment="1" applyProtection="1">
      <alignment/>
      <protection/>
    </xf>
    <xf numFmtId="192" fontId="38" fillId="0" borderId="0" xfId="0" applyNumberFormat="1" applyFont="1" applyBorder="1" applyAlignment="1">
      <alignment horizontal="center"/>
    </xf>
    <xf numFmtId="192" fontId="38" fillId="0" borderId="0" xfId="0" applyNumberFormat="1" applyFont="1" applyAlignment="1">
      <alignment horizontal="center"/>
    </xf>
    <xf numFmtId="190" fontId="0" fillId="0" borderId="0" xfId="0" applyFont="1" applyFill="1" applyBorder="1" applyAlignment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Alignment="1">
      <alignment/>
    </xf>
    <xf numFmtId="190" fontId="0" fillId="0" borderId="0" xfId="19" applyFont="1" applyAlignment="1">
      <alignment/>
      <protection/>
    </xf>
    <xf numFmtId="189" fontId="0" fillId="0" borderId="10" xfId="0" applyNumberFormat="1" applyFont="1" applyFill="1" applyBorder="1" applyAlignment="1" applyProtection="1">
      <alignment/>
      <protection/>
    </xf>
    <xf numFmtId="190" fontId="24" fillId="0" borderId="10" xfId="0" applyFont="1" applyBorder="1" applyAlignment="1">
      <alignment/>
    </xf>
    <xf numFmtId="190" fontId="0" fillId="0" borderId="10" xfId="0" applyBorder="1" applyAlignment="1">
      <alignment/>
    </xf>
    <xf numFmtId="190" fontId="6" fillId="3" borderId="5" xfId="0" applyFont="1" applyFill="1" applyBorder="1" applyAlignment="1">
      <alignment horizontal="left" indent="1"/>
    </xf>
    <xf numFmtId="190" fontId="34" fillId="3" borderId="5" xfId="0" applyFont="1" applyFill="1" applyBorder="1" applyAlignment="1">
      <alignment horizontal="left" indent="1"/>
    </xf>
    <xf numFmtId="190" fontId="33" fillId="3" borderId="5" xfId="0" applyFont="1" applyFill="1" applyBorder="1" applyAlignment="1">
      <alignment horizontal="left" indent="1"/>
    </xf>
    <xf numFmtId="190" fontId="35" fillId="3" borderId="5" xfId="0" applyFont="1" applyFill="1" applyBorder="1" applyAlignment="1">
      <alignment horizontal="left" indent="1"/>
    </xf>
    <xf numFmtId="190" fontId="5" fillId="0" borderId="0" xfId="0" applyFont="1" applyAlignment="1">
      <alignment/>
    </xf>
    <xf numFmtId="189" fontId="0" fillId="0" borderId="2" xfId="21">
      <alignment horizontal="center" vertical="center"/>
      <protection/>
    </xf>
    <xf numFmtId="189" fontId="0" fillId="0" borderId="2" xfId="21" quotePrefix="1">
      <alignment horizontal="center" vertical="center"/>
      <protection/>
    </xf>
    <xf numFmtId="189" fontId="0" fillId="2" borderId="2" xfId="21" applyFill="1">
      <alignment horizontal="center" vertical="center"/>
      <protection/>
    </xf>
    <xf numFmtId="189" fontId="0" fillId="2" borderId="2" xfId="21" applyFill="1" quotePrefix="1">
      <alignment horizontal="center" vertical="center"/>
      <protection/>
    </xf>
    <xf numFmtId="189" fontId="0" fillId="0" borderId="0" xfId="21" applyFill="1" applyBorder="1">
      <alignment horizontal="center" vertical="center"/>
      <protection/>
    </xf>
    <xf numFmtId="0" fontId="20" fillId="0" borderId="0" xfId="18" applyFont="1">
      <alignment/>
      <protection/>
    </xf>
    <xf numFmtId="188" fontId="0" fillId="0" borderId="38" xfId="0" applyNumberFormat="1" applyFont="1" applyBorder="1" applyAlignment="1" applyProtection="1">
      <alignment/>
      <protection/>
    </xf>
    <xf numFmtId="188" fontId="20" fillId="0" borderId="38" xfId="0" applyNumberFormat="1" applyFont="1" applyBorder="1" applyAlignment="1" applyProtection="1">
      <alignment/>
      <protection/>
    </xf>
    <xf numFmtId="188" fontId="0" fillId="0" borderId="5" xfId="18" applyNumberFormat="1" applyFont="1" applyBorder="1">
      <alignment/>
      <protection/>
    </xf>
    <xf numFmtId="190" fontId="24" fillId="0" borderId="5" xfId="0" applyFont="1" applyBorder="1" applyAlignment="1">
      <alignment/>
    </xf>
    <xf numFmtId="190" fontId="39" fillId="2" borderId="1" xfId="0" applyFont="1" applyFill="1" applyBorder="1" applyAlignment="1" quotePrefix="1">
      <alignment horizontal="left"/>
    </xf>
    <xf numFmtId="190" fontId="40" fillId="0" borderId="0" xfId="0" applyFont="1" applyBorder="1" applyAlignment="1">
      <alignment/>
    </xf>
    <xf numFmtId="190" fontId="41" fillId="0" borderId="3" xfId="0" applyFont="1" applyBorder="1" applyAlignment="1">
      <alignment/>
    </xf>
    <xf numFmtId="190" fontId="40" fillId="0" borderId="8" xfId="0" applyFont="1" applyBorder="1" applyAlignment="1">
      <alignment/>
    </xf>
    <xf numFmtId="190" fontId="20" fillId="0" borderId="9" xfId="0" applyFont="1" applyBorder="1" applyAlignment="1">
      <alignment/>
    </xf>
    <xf numFmtId="190" fontId="20" fillId="0" borderId="0" xfId="0" applyFont="1" applyFill="1" applyBorder="1" applyAlignment="1">
      <alignment/>
    </xf>
    <xf numFmtId="189" fontId="20" fillId="0" borderId="0" xfId="0" applyNumberFormat="1" applyFont="1" applyFill="1" applyBorder="1" applyAlignment="1" applyProtection="1">
      <alignment/>
      <protection/>
    </xf>
    <xf numFmtId="189" fontId="20" fillId="0" borderId="5" xfId="0" applyNumberFormat="1" applyFont="1" applyFill="1" applyBorder="1" applyAlignment="1" applyProtection="1">
      <alignment/>
      <protection/>
    </xf>
    <xf numFmtId="190" fontId="20" fillId="0" borderId="0" xfId="0" applyFont="1" applyFill="1" applyAlignment="1">
      <alignment/>
    </xf>
    <xf numFmtId="189" fontId="20" fillId="0" borderId="10" xfId="0" applyNumberFormat="1" applyFont="1" applyFill="1" applyBorder="1" applyAlignment="1" applyProtection="1">
      <alignment/>
      <protection/>
    </xf>
    <xf numFmtId="190" fontId="40" fillId="0" borderId="10" xfId="0" applyFont="1" applyBorder="1" applyAlignment="1">
      <alignment/>
    </xf>
    <xf numFmtId="189" fontId="20" fillId="0" borderId="5" xfId="0" applyNumberFormat="1" applyFont="1" applyBorder="1" applyAlignment="1" applyProtection="1">
      <alignment/>
      <protection/>
    </xf>
    <xf numFmtId="0" fontId="20" fillId="0" borderId="5" xfId="18" applyFont="1" applyBorder="1">
      <alignment/>
      <protection/>
    </xf>
    <xf numFmtId="190" fontId="20" fillId="0" borderId="10" xfId="0" applyFont="1" applyBorder="1" applyAlignment="1">
      <alignment/>
    </xf>
    <xf numFmtId="190" fontId="20" fillId="0" borderId="0" xfId="0" applyFont="1" applyBorder="1" applyAlignment="1">
      <alignment/>
    </xf>
    <xf numFmtId="188" fontId="20" fillId="0" borderId="0" xfId="18" applyNumberFormat="1" applyFont="1">
      <alignment/>
      <protection/>
    </xf>
    <xf numFmtId="189" fontId="41" fillId="0" borderId="5" xfId="0" applyNumberFormat="1" applyFont="1" applyBorder="1" applyAlignment="1" applyProtection="1">
      <alignment/>
      <protection/>
    </xf>
    <xf numFmtId="190" fontId="20" fillId="0" borderId="0" xfId="0" applyFont="1" applyBorder="1" applyAlignment="1">
      <alignment horizontal="center"/>
    </xf>
    <xf numFmtId="190" fontId="40" fillId="0" borderId="0" xfId="0" applyFont="1" applyFill="1" applyBorder="1" applyAlignment="1">
      <alignment/>
    </xf>
    <xf numFmtId="190" fontId="1" fillId="0" borderId="0" xfId="0" applyFont="1" applyAlignment="1">
      <alignment/>
    </xf>
    <xf numFmtId="190" fontId="21" fillId="0" borderId="0" xfId="0" applyFont="1" applyAlignment="1">
      <alignment horizontal="center"/>
    </xf>
    <xf numFmtId="190" fontId="0" fillId="0" borderId="0" xfId="0" applyAlignment="1">
      <alignment/>
    </xf>
  </cellXfs>
  <cellStyles count="8">
    <cellStyle name="Normal" xfId="0"/>
    <cellStyle name="Hyperlink" xfId="15"/>
    <cellStyle name="Comma" xfId="16"/>
    <cellStyle name="Currency" xfId="17"/>
    <cellStyle name="Normal_C-Fulls" xfId="18"/>
    <cellStyle name="Normal_envasos" xfId="19"/>
    <cellStyle name="Normal_vidre" xfId="20"/>
    <cellStyle name="Recollida" xfId="2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10</xdr:row>
      <xdr:rowOff>19050</xdr:rowOff>
    </xdr:from>
    <xdr:to>
      <xdr:col>32</xdr:col>
      <xdr:colOff>361950</xdr:colOff>
      <xdr:row>11</xdr:row>
      <xdr:rowOff>66675</xdr:rowOff>
    </xdr:to>
    <xdr:sp>
      <xdr:nvSpPr>
        <xdr:cNvPr id="1" name="Rectangle 26"/>
        <xdr:cNvSpPr>
          <a:spLocks/>
        </xdr:cNvSpPr>
      </xdr:nvSpPr>
      <xdr:spPr>
        <a:xfrm>
          <a:off x="12782550" y="2162175"/>
          <a:ext cx="2390775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1</xdr:row>
      <xdr:rowOff>9525</xdr:rowOff>
    </xdr:from>
    <xdr:to>
      <xdr:col>15</xdr:col>
      <xdr:colOff>66675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52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1114"/>
  <sheetViews>
    <sheetView showGridLines="0" view="pageBreakPreview" zoomScale="55" zoomScaleNormal="50" zoomScaleSheetLayoutView="55" workbookViewId="0" topLeftCell="F670">
      <selection activeCell="L684" sqref="L684"/>
    </sheetView>
  </sheetViews>
  <sheetFormatPr defaultColWidth="9.77734375" defaultRowHeight="15"/>
  <cols>
    <col min="1" max="2" width="5.21484375" style="0" hidden="1" customWidth="1"/>
    <col min="3" max="4" width="4.77734375" style="51" hidden="1" customWidth="1"/>
    <col min="5" max="5" width="6.3359375" style="41" hidden="1" customWidth="1"/>
    <col min="6" max="6" width="49.99609375" style="0" customWidth="1"/>
    <col min="7" max="7" width="3.5546875" style="1" hidden="1" customWidth="1"/>
    <col min="8" max="8" width="3.3359375" style="61" hidden="1" customWidth="1"/>
    <col min="9" max="9" width="4.6640625" style="181" customWidth="1"/>
    <col min="10" max="10" width="3.99609375" style="40" customWidth="1"/>
    <col min="11" max="11" width="5.99609375" style="0" customWidth="1"/>
    <col min="12" max="14" width="4.77734375" style="0" customWidth="1"/>
    <col min="15" max="15" width="7.21484375" style="0" customWidth="1"/>
    <col min="16" max="17" width="4.77734375" style="0" customWidth="1"/>
    <col min="18" max="18" width="5.99609375" style="0" customWidth="1"/>
    <col min="19" max="21" width="4.77734375" style="0" customWidth="1"/>
    <col min="22" max="22" width="6.4453125" style="0" customWidth="1"/>
    <col min="23" max="24" width="4.77734375" style="0" customWidth="1"/>
    <col min="25" max="25" width="5.21484375" style="0" customWidth="1"/>
    <col min="26" max="31" width="4.77734375" style="0" customWidth="1"/>
    <col min="32" max="32" width="6.77734375" style="0" customWidth="1"/>
    <col min="33" max="34" width="4.77734375" style="0" customWidth="1"/>
    <col min="35" max="36" width="4.88671875" style="0" customWidth="1"/>
    <col min="37" max="38" width="4.77734375" style="0" customWidth="1"/>
    <col min="39" max="39" width="5.5546875" style="0" customWidth="1"/>
    <col min="40" max="44" width="4.77734375" style="0" customWidth="1"/>
    <col min="45" max="45" width="5.3359375" style="0" customWidth="1"/>
    <col min="46" max="50" width="4.99609375" style="0" customWidth="1"/>
    <col min="51" max="51" width="4.3359375" style="0" customWidth="1"/>
    <col min="52" max="52" width="1.4375" style="35" customWidth="1"/>
    <col min="53" max="53" width="1.33203125" style="0" customWidth="1"/>
    <col min="54" max="54" width="12.5546875" style="0" customWidth="1"/>
    <col min="55" max="55" width="5.77734375" style="0" customWidth="1"/>
    <col min="57" max="57" width="10.4453125" style="0" bestFit="1" customWidth="1"/>
  </cols>
  <sheetData>
    <row r="1" spans="3:92" ht="60" thickBot="1">
      <c r="C1" s="51">
        <f>COUNT(C14:C745)</f>
        <v>20</v>
      </c>
      <c r="F1" s="37" t="s">
        <v>0</v>
      </c>
      <c r="G1" s="64"/>
      <c r="H1" s="64"/>
      <c r="I1" s="180"/>
      <c r="J1" s="64"/>
      <c r="K1" s="64"/>
      <c r="L1" s="64"/>
      <c r="M1" s="64"/>
      <c r="N1" s="64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52"/>
      <c r="AZ1"/>
      <c r="CC1" t="s">
        <v>1</v>
      </c>
      <c r="CD1" t="s">
        <v>1</v>
      </c>
      <c r="CE1" t="s">
        <v>1</v>
      </c>
      <c r="CL1" t="s">
        <v>1</v>
      </c>
      <c r="CM1" t="s">
        <v>1</v>
      </c>
      <c r="CN1" t="s">
        <v>1</v>
      </c>
    </row>
    <row r="2" spans="6:140" ht="15.75">
      <c r="F2" s="1"/>
      <c r="H2" s="5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52"/>
      <c r="AZ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</row>
    <row r="3" spans="6:140" ht="18">
      <c r="F3" s="2" t="s">
        <v>34</v>
      </c>
      <c r="G3" s="2"/>
      <c r="H3" s="57"/>
      <c r="I3" s="182"/>
      <c r="J3" s="5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52"/>
      <c r="AZ3" s="7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7"/>
      <c r="CR3" s="7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</row>
    <row r="4" spans="6:127" ht="3.75" customHeight="1">
      <c r="F4" s="1"/>
      <c r="H4" s="1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52"/>
      <c r="AZ4" s="7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7"/>
      <c r="CR4" s="7"/>
      <c r="CS4" s="7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6:127" ht="21" customHeight="1">
      <c r="F5" s="9" t="s">
        <v>2</v>
      </c>
      <c r="G5" s="9"/>
      <c r="H5" s="16"/>
      <c r="K5" s="21" t="s">
        <v>621</v>
      </c>
      <c r="L5" s="21"/>
      <c r="M5" s="21"/>
      <c r="N5" s="21"/>
      <c r="O5" s="11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52"/>
      <c r="AZ5" s="7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7"/>
      <c r="CR5" s="7"/>
      <c r="CS5" s="7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6:127" ht="3.75" customHeight="1">
      <c r="F6" s="10"/>
      <c r="G6" s="10"/>
      <c r="H6" s="1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52"/>
      <c r="AZ6" s="7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6:126" ht="17.25" customHeight="1">
      <c r="F7" s="9" t="s">
        <v>3</v>
      </c>
      <c r="G7" s="9"/>
      <c r="H7" s="16"/>
      <c r="K7" s="153">
        <v>1</v>
      </c>
      <c r="L7" s="153">
        <v>2</v>
      </c>
      <c r="M7" s="153">
        <v>3</v>
      </c>
      <c r="N7" s="153">
        <v>4</v>
      </c>
      <c r="O7" s="153">
        <v>5</v>
      </c>
      <c r="P7" s="153">
        <v>6</v>
      </c>
      <c r="Q7" s="153">
        <v>7</v>
      </c>
      <c r="R7" s="153">
        <v>8</v>
      </c>
      <c r="S7" s="153">
        <v>9</v>
      </c>
      <c r="T7" s="153">
        <v>10</v>
      </c>
      <c r="U7" s="153">
        <v>11</v>
      </c>
      <c r="V7" s="153">
        <v>12</v>
      </c>
      <c r="W7" s="153">
        <v>13</v>
      </c>
      <c r="X7" s="153">
        <v>14</v>
      </c>
      <c r="Y7" s="153">
        <v>15</v>
      </c>
      <c r="Z7" s="153">
        <v>16</v>
      </c>
      <c r="AA7" s="153">
        <v>17</v>
      </c>
      <c r="AB7" s="153">
        <v>18</v>
      </c>
      <c r="AC7" s="153">
        <v>19</v>
      </c>
      <c r="AD7" s="153">
        <v>20</v>
      </c>
      <c r="AE7" s="153">
        <v>21</v>
      </c>
      <c r="AF7" s="153">
        <v>22</v>
      </c>
      <c r="AG7" s="153">
        <v>23</v>
      </c>
      <c r="AH7" s="153">
        <v>24</v>
      </c>
      <c r="AI7" s="153">
        <v>25</v>
      </c>
      <c r="AJ7" s="153">
        <v>26</v>
      </c>
      <c r="AK7" s="153">
        <v>27</v>
      </c>
      <c r="AL7" s="153">
        <v>28</v>
      </c>
      <c r="AM7" s="153">
        <v>29</v>
      </c>
      <c r="AN7" s="153">
        <v>30</v>
      </c>
      <c r="AO7" s="153">
        <v>31</v>
      </c>
      <c r="AP7" s="153"/>
      <c r="AQ7" s="153"/>
      <c r="AR7" s="153"/>
      <c r="AS7" s="153"/>
      <c r="AT7" s="153"/>
      <c r="AU7" s="154"/>
      <c r="AV7" s="154"/>
      <c r="AW7" s="154"/>
      <c r="AX7" s="176"/>
      <c r="AY7" s="52"/>
      <c r="AZ7" s="7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7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</row>
    <row r="8" spans="6:126" ht="3.75" customHeight="1">
      <c r="F8" s="10"/>
      <c r="G8" s="10"/>
      <c r="H8" s="1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48"/>
      <c r="AG8" s="148"/>
      <c r="AH8" s="148"/>
      <c r="AI8" s="148"/>
      <c r="AJ8" s="148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52"/>
      <c r="AZ8" s="7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</row>
    <row r="9" spans="6:126" ht="20.25">
      <c r="F9" s="9" t="s">
        <v>4</v>
      </c>
      <c r="G9" s="9"/>
      <c r="H9" s="16"/>
      <c r="K9" s="34">
        <f>2580+3000+2360+1900+2500</f>
        <v>12340</v>
      </c>
      <c r="L9" s="34">
        <v>1340</v>
      </c>
      <c r="M9" s="34">
        <v>2420</v>
      </c>
      <c r="N9" s="34">
        <f>2420+2960</f>
        <v>5380</v>
      </c>
      <c r="O9" s="34">
        <f>2200+2460+2460+2780+4100</f>
        <v>14000</v>
      </c>
      <c r="P9" s="34">
        <f>1500+1800+1320+2120</f>
        <v>6740</v>
      </c>
      <c r="Q9" s="34">
        <f>1780+940+3600</f>
        <v>6320</v>
      </c>
      <c r="R9" s="34">
        <f>2860+2560+2060+2600+2280</f>
        <v>12360</v>
      </c>
      <c r="S9" s="34">
        <v>800</v>
      </c>
      <c r="T9" s="34">
        <v>3700</v>
      </c>
      <c r="U9" s="34">
        <f>2260+2160</f>
        <v>4420</v>
      </c>
      <c r="V9" s="34">
        <f>2640+2140+2540+2300+2640</f>
        <v>12260</v>
      </c>
      <c r="W9" s="34">
        <f>2000+1960+1220+1720+1760</f>
        <v>8660</v>
      </c>
      <c r="X9" s="34">
        <f>1020+2920</f>
        <v>3940</v>
      </c>
      <c r="Y9" s="34">
        <f>2640+2040+2980+2500+2600</f>
        <v>12760</v>
      </c>
      <c r="Z9" s="34">
        <v>1700</v>
      </c>
      <c r="AA9" s="34">
        <v>2420</v>
      </c>
      <c r="AB9" s="34">
        <f>2280+2180</f>
        <v>4460</v>
      </c>
      <c r="AC9" s="34">
        <f>2660+1640+2640+3020+2300+1840</f>
        <v>14100</v>
      </c>
      <c r="AD9" s="34">
        <f>2800+2260+1300+1700+1680</f>
        <v>9740</v>
      </c>
      <c r="AE9" s="34">
        <v>3740</v>
      </c>
      <c r="AF9" s="34">
        <f>2400+2340+3020+2340+2640</f>
        <v>12740</v>
      </c>
      <c r="AG9" s="34">
        <v>1440</v>
      </c>
      <c r="AH9" s="34">
        <v>2340</v>
      </c>
      <c r="AI9" s="34">
        <v>2400</v>
      </c>
      <c r="AJ9" s="149">
        <f>2820+2080+2600+2060+2120+1700+2880</f>
        <v>16260</v>
      </c>
      <c r="AK9" s="34">
        <f>2260+1500+1880+1720</f>
        <v>7360</v>
      </c>
      <c r="AL9" s="34">
        <f>3740+880+720</f>
        <v>5340</v>
      </c>
      <c r="AM9" s="34">
        <f>3000+2740+2320+2620+2300</f>
        <v>12980</v>
      </c>
      <c r="AN9" s="34">
        <v>1740</v>
      </c>
      <c r="AO9" s="34">
        <v>2740</v>
      </c>
      <c r="AP9" s="34"/>
      <c r="AQ9" s="34"/>
      <c r="AR9" s="34"/>
      <c r="AS9" s="34"/>
      <c r="AT9" s="34"/>
      <c r="AU9" s="34"/>
      <c r="AV9" s="34"/>
      <c r="AW9" s="34"/>
      <c r="AX9" s="177"/>
      <c r="AY9" s="52"/>
      <c r="AZ9" s="7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</row>
    <row r="10" spans="6:128" ht="5.25" customHeight="1">
      <c r="F10" s="1"/>
      <c r="H10" s="1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52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7"/>
      <c r="CS10" s="7"/>
      <c r="CT10" s="7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6:123" ht="30">
      <c r="F11" s="8" t="s">
        <v>35</v>
      </c>
      <c r="G11" s="8"/>
      <c r="H11" s="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C11" s="200">
        <f>SUM(K9:AX9)</f>
        <v>208940</v>
      </c>
      <c r="AD11" s="200"/>
      <c r="AE11" s="200"/>
      <c r="AF11" s="201"/>
      <c r="AG11" s="160"/>
      <c r="AH11" s="160"/>
      <c r="AY11" s="52"/>
      <c r="AZ11" s="7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7"/>
      <c r="CN11" s="7"/>
      <c r="CO11" s="7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5:137" ht="12" customHeight="1" thickBot="1">
      <c r="E12" s="54"/>
      <c r="F12" s="44"/>
      <c r="G12" s="44"/>
      <c r="H12" s="44"/>
      <c r="I12" s="18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7"/>
      <c r="AV12" s="7"/>
      <c r="AW12" s="7"/>
      <c r="AX12" s="7"/>
      <c r="AY12" s="52"/>
      <c r="AZ12" s="1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6"/>
      <c r="CU12" s="26"/>
      <c r="CV12" s="26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3:137" ht="30.75" customHeight="1">
      <c r="C13" s="25"/>
      <c r="E13"/>
      <c r="H13" s="16"/>
      <c r="I13" s="14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52"/>
      <c r="AZ13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7"/>
      <c r="CR13" s="7"/>
      <c r="CS13" s="7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6" ht="18">
      <c r="A14">
        <v>1</v>
      </c>
      <c r="C14" s="51">
        <v>1</v>
      </c>
      <c r="E14" s="58"/>
      <c r="F14" s="47" t="s">
        <v>5</v>
      </c>
      <c r="G14" s="58"/>
      <c r="H14" s="58"/>
      <c r="I14" s="184"/>
      <c r="J14" s="14"/>
      <c r="K14" s="12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52"/>
      <c r="AZ14" s="1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7"/>
      <c r="CQ14" s="7"/>
      <c r="CR14" s="7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</row>
    <row r="15" spans="1:136" ht="15.75">
      <c r="A15">
        <v>2</v>
      </c>
      <c r="E15" s="77"/>
      <c r="F15" s="79">
        <f>'RESUM MENSUAL ENVASOS'!F8</f>
        <v>10889</v>
      </c>
      <c r="G15" s="67"/>
      <c r="H15" s="67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52"/>
      <c r="AZ15" s="1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7"/>
      <c r="CQ15" s="7"/>
      <c r="CR15" s="7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</row>
    <row r="16" spans="1:136" ht="15.75">
      <c r="A16">
        <v>3</v>
      </c>
      <c r="F16" s="43" t="s">
        <v>6</v>
      </c>
      <c r="G16" s="43"/>
      <c r="H16" s="59"/>
      <c r="I16" s="185"/>
      <c r="J16" s="53"/>
      <c r="K16" s="7">
        <f aca="true" t="shared" si="0" ref="K16:AV16">K7</f>
        <v>1</v>
      </c>
      <c r="L16" s="7">
        <f t="shared" si="0"/>
        <v>2</v>
      </c>
      <c r="M16" s="7">
        <f t="shared" si="0"/>
        <v>3</v>
      </c>
      <c r="N16" s="7">
        <f t="shared" si="0"/>
        <v>4</v>
      </c>
      <c r="O16" s="7">
        <f t="shared" si="0"/>
        <v>5</v>
      </c>
      <c r="P16" s="7">
        <f t="shared" si="0"/>
        <v>6</v>
      </c>
      <c r="Q16" s="7">
        <f t="shared" si="0"/>
        <v>7</v>
      </c>
      <c r="R16" s="7">
        <f t="shared" si="0"/>
        <v>8</v>
      </c>
      <c r="S16" s="7">
        <f t="shared" si="0"/>
        <v>9</v>
      </c>
      <c r="T16" s="7">
        <f t="shared" si="0"/>
        <v>10</v>
      </c>
      <c r="U16" s="7">
        <f t="shared" si="0"/>
        <v>11</v>
      </c>
      <c r="V16" s="7">
        <f t="shared" si="0"/>
        <v>12</v>
      </c>
      <c r="W16" s="7">
        <f t="shared" si="0"/>
        <v>13</v>
      </c>
      <c r="X16" s="7">
        <f t="shared" si="0"/>
        <v>14</v>
      </c>
      <c r="Y16" s="7">
        <f t="shared" si="0"/>
        <v>15</v>
      </c>
      <c r="Z16" s="7">
        <f t="shared" si="0"/>
        <v>16</v>
      </c>
      <c r="AA16" s="7">
        <f t="shared" si="0"/>
        <v>17</v>
      </c>
      <c r="AB16" s="7">
        <f t="shared" si="0"/>
        <v>18</v>
      </c>
      <c r="AC16" s="7">
        <f t="shared" si="0"/>
        <v>19</v>
      </c>
      <c r="AD16" s="7">
        <f t="shared" si="0"/>
        <v>20</v>
      </c>
      <c r="AE16" s="7">
        <f t="shared" si="0"/>
        <v>21</v>
      </c>
      <c r="AF16" s="7">
        <f t="shared" si="0"/>
        <v>22</v>
      </c>
      <c r="AG16" s="7">
        <f t="shared" si="0"/>
        <v>23</v>
      </c>
      <c r="AH16" s="7">
        <f t="shared" si="0"/>
        <v>24</v>
      </c>
      <c r="AI16" s="7">
        <f t="shared" si="0"/>
        <v>25</v>
      </c>
      <c r="AJ16" s="7">
        <f t="shared" si="0"/>
        <v>26</v>
      </c>
      <c r="AK16" s="7">
        <f t="shared" si="0"/>
        <v>27</v>
      </c>
      <c r="AL16" s="7">
        <f t="shared" si="0"/>
        <v>28</v>
      </c>
      <c r="AM16" s="7">
        <f t="shared" si="0"/>
        <v>29</v>
      </c>
      <c r="AN16" s="7">
        <f t="shared" si="0"/>
        <v>30</v>
      </c>
      <c r="AO16" s="7">
        <f t="shared" si="0"/>
        <v>31</v>
      </c>
      <c r="AP16" s="7">
        <f t="shared" si="0"/>
        <v>0</v>
      </c>
      <c r="AQ16" s="7">
        <f t="shared" si="0"/>
        <v>0</v>
      </c>
      <c r="AR16" s="7">
        <f t="shared" si="0"/>
        <v>0</v>
      </c>
      <c r="AS16" s="7">
        <f t="shared" si="0"/>
        <v>0</v>
      </c>
      <c r="AT16" s="7">
        <f t="shared" si="0"/>
        <v>0</v>
      </c>
      <c r="AU16" s="7">
        <f t="shared" si="0"/>
        <v>0</v>
      </c>
      <c r="AV16" s="7">
        <f t="shared" si="0"/>
        <v>0</v>
      </c>
      <c r="AW16" s="7">
        <f>AW7</f>
        <v>0</v>
      </c>
      <c r="AX16" s="7">
        <f>AX7</f>
        <v>0</v>
      </c>
      <c r="AY16" s="52"/>
      <c r="AZ16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7"/>
      <c r="CQ16" s="7"/>
      <c r="CR16" s="7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</row>
    <row r="17" spans="1:52" ht="15.75">
      <c r="A17">
        <v>4</v>
      </c>
      <c r="E17" s="42">
        <v>1</v>
      </c>
      <c r="F17" s="135" t="s">
        <v>546</v>
      </c>
      <c r="G17" s="136"/>
      <c r="H17" s="60">
        <v>1</v>
      </c>
      <c r="I17" s="186" t="s">
        <v>235</v>
      </c>
      <c r="J17" s="75"/>
      <c r="K17" s="75"/>
      <c r="L17" s="75"/>
      <c r="M17" s="75"/>
      <c r="N17" s="75"/>
      <c r="O17" s="75"/>
      <c r="P17" s="75"/>
      <c r="Q17" s="75"/>
      <c r="R17" s="170">
        <v>1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170">
        <v>1</v>
      </c>
      <c r="AG17" s="75"/>
      <c r="AH17" s="75"/>
      <c r="AI17" s="75"/>
      <c r="AJ17" s="75"/>
      <c r="AK17" s="75"/>
      <c r="AL17" s="170">
        <v>1</v>
      </c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Y17" s="52"/>
      <c r="AZ17" s="1"/>
    </row>
    <row r="18" spans="1:52" ht="15.75">
      <c r="A18">
        <v>5</v>
      </c>
      <c r="E18" s="42">
        <v>2</v>
      </c>
      <c r="F18" s="135" t="s">
        <v>342</v>
      </c>
      <c r="G18" s="136"/>
      <c r="H18" s="16">
        <v>1</v>
      </c>
      <c r="I18" s="186" t="s">
        <v>235</v>
      </c>
      <c r="J18" s="75"/>
      <c r="K18" s="170">
        <v>1</v>
      </c>
      <c r="L18" s="75"/>
      <c r="M18" s="75"/>
      <c r="N18" s="75"/>
      <c r="O18" s="75"/>
      <c r="P18" s="75"/>
      <c r="Q18" s="75"/>
      <c r="R18" s="170">
        <v>1</v>
      </c>
      <c r="S18" s="75"/>
      <c r="T18" s="75"/>
      <c r="U18" s="75"/>
      <c r="V18" s="75"/>
      <c r="W18" s="75"/>
      <c r="X18" s="75"/>
      <c r="Y18" s="170">
        <v>1</v>
      </c>
      <c r="Z18" s="75"/>
      <c r="AA18" s="75"/>
      <c r="AB18" s="75"/>
      <c r="AC18" s="75"/>
      <c r="AD18" s="75"/>
      <c r="AE18" s="75"/>
      <c r="AF18" s="170">
        <v>1</v>
      </c>
      <c r="AG18" s="75"/>
      <c r="AH18" s="75"/>
      <c r="AI18" s="75"/>
      <c r="AJ18" s="75"/>
      <c r="AK18" s="75"/>
      <c r="AL18" s="170">
        <v>1</v>
      </c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Y18" s="52"/>
      <c r="AZ18" s="1"/>
    </row>
    <row r="19" spans="1:52" ht="15.75">
      <c r="A19">
        <v>6</v>
      </c>
      <c r="E19" s="42">
        <v>3</v>
      </c>
      <c r="F19" s="135" t="s">
        <v>343</v>
      </c>
      <c r="G19" s="136"/>
      <c r="H19" s="60">
        <v>1</v>
      </c>
      <c r="I19" s="186" t="s">
        <v>235</v>
      </c>
      <c r="J19" s="75"/>
      <c r="K19" s="170">
        <v>1</v>
      </c>
      <c r="L19" s="75"/>
      <c r="M19" s="75"/>
      <c r="N19" s="75"/>
      <c r="O19" s="75"/>
      <c r="P19" s="75"/>
      <c r="Q19" s="75"/>
      <c r="R19" s="170">
        <v>1</v>
      </c>
      <c r="S19" s="75"/>
      <c r="T19" s="75"/>
      <c r="U19" s="75"/>
      <c r="V19" s="75"/>
      <c r="W19" s="75"/>
      <c r="X19" s="75"/>
      <c r="Y19" s="170">
        <v>1</v>
      </c>
      <c r="Z19" s="75"/>
      <c r="AA19" s="75"/>
      <c r="AB19" s="75"/>
      <c r="AC19" s="75"/>
      <c r="AD19" s="75"/>
      <c r="AE19" s="75"/>
      <c r="AF19" s="170">
        <v>1</v>
      </c>
      <c r="AG19" s="75"/>
      <c r="AH19" s="75"/>
      <c r="AI19" s="75"/>
      <c r="AJ19" s="75"/>
      <c r="AK19" s="75"/>
      <c r="AL19" s="170">
        <v>1</v>
      </c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Y19" s="52"/>
      <c r="AZ19"/>
    </row>
    <row r="20" spans="1:52" ht="15.75">
      <c r="A20">
        <v>7</v>
      </c>
      <c r="E20" s="42">
        <v>4</v>
      </c>
      <c r="F20" s="135" t="s">
        <v>344</v>
      </c>
      <c r="G20" s="136"/>
      <c r="H20" s="60">
        <v>1</v>
      </c>
      <c r="I20" s="186" t="s">
        <v>235</v>
      </c>
      <c r="J20" s="75"/>
      <c r="K20" s="170">
        <v>1</v>
      </c>
      <c r="L20" s="75"/>
      <c r="M20" s="75"/>
      <c r="N20" s="75"/>
      <c r="O20" s="75"/>
      <c r="P20" s="75"/>
      <c r="Q20" s="75"/>
      <c r="R20" s="170">
        <v>1</v>
      </c>
      <c r="S20" s="75"/>
      <c r="T20" s="75"/>
      <c r="U20" s="75"/>
      <c r="V20" s="75"/>
      <c r="W20" s="75"/>
      <c r="X20" s="75"/>
      <c r="Y20" s="170">
        <v>1</v>
      </c>
      <c r="Z20" s="75"/>
      <c r="AA20" s="75"/>
      <c r="AB20" s="75"/>
      <c r="AC20" s="75"/>
      <c r="AD20" s="75"/>
      <c r="AE20" s="75"/>
      <c r="AF20" s="170">
        <v>1</v>
      </c>
      <c r="AG20" s="75"/>
      <c r="AH20" s="75"/>
      <c r="AI20" s="75"/>
      <c r="AJ20" s="75"/>
      <c r="AK20" s="75"/>
      <c r="AL20" s="170">
        <v>0.5</v>
      </c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Y20" s="52"/>
      <c r="AZ20" s="1"/>
    </row>
    <row r="21" spans="1:52" ht="15.75">
      <c r="A21">
        <v>8</v>
      </c>
      <c r="E21" s="42">
        <v>5</v>
      </c>
      <c r="F21" s="135" t="s">
        <v>345</v>
      </c>
      <c r="G21" s="136"/>
      <c r="H21" s="60">
        <v>1</v>
      </c>
      <c r="I21" s="186" t="s">
        <v>638</v>
      </c>
      <c r="J21" s="75"/>
      <c r="K21" s="170">
        <v>0.5</v>
      </c>
      <c r="L21" s="75"/>
      <c r="M21" s="75"/>
      <c r="N21" s="75"/>
      <c r="O21" s="75"/>
      <c r="P21" s="75"/>
      <c r="Q21" s="75"/>
      <c r="R21" s="170">
        <v>1</v>
      </c>
      <c r="S21" s="75"/>
      <c r="T21" s="75"/>
      <c r="U21" s="75"/>
      <c r="V21" s="75"/>
      <c r="W21" s="75"/>
      <c r="X21" s="75"/>
      <c r="Y21" s="170">
        <v>0.5</v>
      </c>
      <c r="Z21" s="75"/>
      <c r="AA21" s="75"/>
      <c r="AB21" s="75"/>
      <c r="AC21" s="75"/>
      <c r="AD21" s="75"/>
      <c r="AE21" s="75"/>
      <c r="AF21" s="170">
        <v>1</v>
      </c>
      <c r="AG21" s="75"/>
      <c r="AH21" s="75"/>
      <c r="AI21" s="75"/>
      <c r="AJ21" s="75"/>
      <c r="AK21" s="75"/>
      <c r="AL21" s="170">
        <v>1</v>
      </c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Y21" s="52"/>
      <c r="AZ21" s="1"/>
    </row>
    <row r="22" spans="1:52" ht="15.75">
      <c r="A22">
        <v>9</v>
      </c>
      <c r="E22" s="42">
        <v>6</v>
      </c>
      <c r="F22" s="135" t="s">
        <v>547</v>
      </c>
      <c r="G22" s="136"/>
      <c r="H22" s="16">
        <v>1</v>
      </c>
      <c r="I22" s="186" t="s">
        <v>638</v>
      </c>
      <c r="J22" s="75"/>
      <c r="K22" s="170">
        <v>0.5</v>
      </c>
      <c r="L22" s="75"/>
      <c r="M22" s="75"/>
      <c r="N22" s="75"/>
      <c r="O22" s="75"/>
      <c r="P22" s="75"/>
      <c r="Q22" s="75"/>
      <c r="R22" s="170">
        <v>0.5</v>
      </c>
      <c r="S22" s="75"/>
      <c r="T22" s="75"/>
      <c r="U22" s="75"/>
      <c r="V22" s="75"/>
      <c r="W22" s="75"/>
      <c r="X22" s="75"/>
      <c r="Y22" s="170">
        <v>0.5</v>
      </c>
      <c r="Z22" s="75"/>
      <c r="AA22" s="75"/>
      <c r="AB22" s="75"/>
      <c r="AC22" s="75"/>
      <c r="AD22" s="75"/>
      <c r="AE22" s="75"/>
      <c r="AF22" s="170">
        <v>0.5</v>
      </c>
      <c r="AG22" s="75"/>
      <c r="AH22" s="75"/>
      <c r="AI22" s="75"/>
      <c r="AJ22" s="75"/>
      <c r="AK22" s="75"/>
      <c r="AL22" s="170">
        <v>1</v>
      </c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Y22" s="52"/>
      <c r="AZ22"/>
    </row>
    <row r="23" spans="1:52" ht="15.75">
      <c r="A23">
        <v>10</v>
      </c>
      <c r="E23" s="42">
        <v>7</v>
      </c>
      <c r="F23" s="135" t="s">
        <v>346</v>
      </c>
      <c r="G23" s="136"/>
      <c r="H23" s="16">
        <v>1</v>
      </c>
      <c r="I23" s="186" t="s">
        <v>235</v>
      </c>
      <c r="J23" s="75"/>
      <c r="K23" s="170">
        <v>0.5</v>
      </c>
      <c r="L23" s="75"/>
      <c r="M23" s="75"/>
      <c r="N23" s="75"/>
      <c r="O23" s="75"/>
      <c r="P23" s="75"/>
      <c r="Q23" s="75"/>
      <c r="R23" s="170">
        <v>0.5</v>
      </c>
      <c r="S23" s="75"/>
      <c r="T23" s="75"/>
      <c r="U23" s="75"/>
      <c r="V23" s="75"/>
      <c r="W23" s="75"/>
      <c r="X23" s="75"/>
      <c r="Y23" s="170">
        <v>0.5</v>
      </c>
      <c r="Z23" s="75"/>
      <c r="AA23" s="75"/>
      <c r="AB23" s="75"/>
      <c r="AC23" s="75"/>
      <c r="AD23" s="75"/>
      <c r="AE23" s="75"/>
      <c r="AF23" s="170">
        <v>0.5</v>
      </c>
      <c r="AG23" s="75"/>
      <c r="AH23" s="75"/>
      <c r="AI23" s="75"/>
      <c r="AJ23" s="75"/>
      <c r="AK23" s="75"/>
      <c r="AL23" s="170">
        <v>0.5</v>
      </c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Y23" s="52"/>
      <c r="AZ23" s="1"/>
    </row>
    <row r="24" spans="1:52" ht="15.75">
      <c r="A24">
        <v>11</v>
      </c>
      <c r="E24" s="42">
        <v>8</v>
      </c>
      <c r="F24" s="135" t="s">
        <v>162</v>
      </c>
      <c r="G24" s="136"/>
      <c r="H24" s="60">
        <v>1</v>
      </c>
      <c r="I24" s="186" t="s">
        <v>638</v>
      </c>
      <c r="J24" s="75"/>
      <c r="K24" s="170">
        <v>1</v>
      </c>
      <c r="L24" s="75"/>
      <c r="M24" s="75"/>
      <c r="N24" s="75"/>
      <c r="O24" s="75"/>
      <c r="P24" s="75"/>
      <c r="Q24" s="75"/>
      <c r="R24" s="170">
        <v>1</v>
      </c>
      <c r="S24" s="75"/>
      <c r="T24" s="75"/>
      <c r="U24" s="75"/>
      <c r="V24" s="75"/>
      <c r="W24" s="75"/>
      <c r="X24" s="75"/>
      <c r="Y24" s="170">
        <v>1</v>
      </c>
      <c r="Z24" s="75"/>
      <c r="AA24" s="75"/>
      <c r="AB24" s="75"/>
      <c r="AC24" s="75"/>
      <c r="AD24" s="75"/>
      <c r="AE24" s="75"/>
      <c r="AF24" s="170">
        <v>1</v>
      </c>
      <c r="AG24" s="75"/>
      <c r="AH24" s="75"/>
      <c r="AI24" s="75"/>
      <c r="AJ24" s="75"/>
      <c r="AK24" s="75"/>
      <c r="AL24" s="170">
        <v>1</v>
      </c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141"/>
      <c r="AX24" s="141"/>
      <c r="AY24" s="52"/>
      <c r="AZ24" s="1"/>
    </row>
    <row r="25" spans="1:52" ht="15.75">
      <c r="A25">
        <v>12</v>
      </c>
      <c r="E25" s="42">
        <v>9</v>
      </c>
      <c r="F25" s="135" t="s">
        <v>548</v>
      </c>
      <c r="G25" s="136"/>
      <c r="H25" s="60">
        <v>1</v>
      </c>
      <c r="I25" s="186" t="s">
        <v>234</v>
      </c>
      <c r="J25" s="75"/>
      <c r="K25" s="170">
        <v>1</v>
      </c>
      <c r="L25" s="75"/>
      <c r="M25" s="75"/>
      <c r="N25" s="75"/>
      <c r="O25" s="75"/>
      <c r="P25" s="75"/>
      <c r="Q25" s="75"/>
      <c r="R25" s="170">
        <v>1</v>
      </c>
      <c r="S25" s="75"/>
      <c r="T25" s="75"/>
      <c r="U25" s="75"/>
      <c r="V25" s="75"/>
      <c r="W25" s="75"/>
      <c r="X25" s="75"/>
      <c r="Y25" s="170">
        <v>1</v>
      </c>
      <c r="Z25" s="75"/>
      <c r="AA25" s="75"/>
      <c r="AB25" s="75"/>
      <c r="AC25" s="75"/>
      <c r="AD25" s="75"/>
      <c r="AE25" s="75"/>
      <c r="AF25" s="170">
        <v>1</v>
      </c>
      <c r="AG25" s="75"/>
      <c r="AH25" s="75"/>
      <c r="AI25" s="75"/>
      <c r="AJ25" s="75"/>
      <c r="AK25" s="75"/>
      <c r="AL25" s="170">
        <v>1</v>
      </c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141"/>
      <c r="AX25" s="141"/>
      <c r="AY25" s="52"/>
      <c r="AZ25"/>
    </row>
    <row r="26" spans="1:52" ht="15.75">
      <c r="A26">
        <v>13</v>
      </c>
      <c r="E26" s="42">
        <v>10</v>
      </c>
      <c r="F26" s="135" t="s">
        <v>347</v>
      </c>
      <c r="G26" s="136"/>
      <c r="H26" s="16">
        <v>1</v>
      </c>
      <c r="I26" s="186" t="s">
        <v>638</v>
      </c>
      <c r="J26" s="75"/>
      <c r="K26" s="170">
        <v>1</v>
      </c>
      <c r="L26" s="75"/>
      <c r="M26" s="75"/>
      <c r="N26" s="75"/>
      <c r="O26" s="75"/>
      <c r="P26" s="75"/>
      <c r="Q26" s="75"/>
      <c r="R26" s="170">
        <v>1</v>
      </c>
      <c r="S26" s="75"/>
      <c r="T26" s="75"/>
      <c r="U26" s="75"/>
      <c r="V26" s="75"/>
      <c r="W26" s="75"/>
      <c r="X26" s="75"/>
      <c r="Y26" s="170">
        <v>1</v>
      </c>
      <c r="Z26" s="75"/>
      <c r="AA26" s="75"/>
      <c r="AB26" s="75"/>
      <c r="AC26" s="75"/>
      <c r="AD26" s="75"/>
      <c r="AE26" s="75"/>
      <c r="AF26" s="170">
        <v>1</v>
      </c>
      <c r="AG26" s="75"/>
      <c r="AH26" s="75"/>
      <c r="AI26" s="75"/>
      <c r="AJ26" s="75"/>
      <c r="AK26" s="75"/>
      <c r="AL26" s="170">
        <v>1</v>
      </c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141"/>
      <c r="AX26" s="141"/>
      <c r="AY26" s="52"/>
      <c r="AZ26" s="1"/>
    </row>
    <row r="27" spans="1:52" ht="15.75">
      <c r="A27">
        <v>14</v>
      </c>
      <c r="E27" s="42">
        <v>11</v>
      </c>
      <c r="F27" s="135" t="s">
        <v>348</v>
      </c>
      <c r="G27" s="136">
        <v>1</v>
      </c>
      <c r="H27" s="60">
        <v>1</v>
      </c>
      <c r="I27" s="186" t="s">
        <v>234</v>
      </c>
      <c r="J27" s="75"/>
      <c r="K27" s="170">
        <v>1</v>
      </c>
      <c r="L27" s="75"/>
      <c r="M27" s="75"/>
      <c r="N27" s="75"/>
      <c r="O27" s="170">
        <v>1</v>
      </c>
      <c r="P27" s="75"/>
      <c r="Q27" s="75"/>
      <c r="R27" s="170">
        <v>1</v>
      </c>
      <c r="S27" s="75"/>
      <c r="T27" s="75"/>
      <c r="U27" s="75"/>
      <c r="V27" s="170">
        <v>1</v>
      </c>
      <c r="W27" s="75"/>
      <c r="X27" s="75"/>
      <c r="Y27" s="170">
        <v>1</v>
      </c>
      <c r="Z27" s="75"/>
      <c r="AA27" s="75"/>
      <c r="AB27" s="75"/>
      <c r="AC27" s="170">
        <v>1</v>
      </c>
      <c r="AD27" s="75"/>
      <c r="AE27" s="75"/>
      <c r="AF27" s="170">
        <v>1</v>
      </c>
      <c r="AG27" s="75"/>
      <c r="AH27" s="75"/>
      <c r="AI27" s="75"/>
      <c r="AJ27" s="170">
        <v>1</v>
      </c>
      <c r="AK27" s="75"/>
      <c r="AL27" s="170">
        <v>1</v>
      </c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141"/>
      <c r="AX27" s="141"/>
      <c r="AY27" s="52"/>
      <c r="AZ27" s="1"/>
    </row>
    <row r="28" spans="1:52" ht="15.75">
      <c r="A28">
        <v>15</v>
      </c>
      <c r="E28" s="42">
        <v>12</v>
      </c>
      <c r="F28" s="135" t="s">
        <v>49</v>
      </c>
      <c r="G28" s="136"/>
      <c r="H28" s="16">
        <v>1</v>
      </c>
      <c r="I28" s="186" t="s">
        <v>638</v>
      </c>
      <c r="J28" s="75"/>
      <c r="K28" s="170">
        <v>1</v>
      </c>
      <c r="L28" s="75"/>
      <c r="M28" s="75"/>
      <c r="N28" s="75"/>
      <c r="O28" s="75"/>
      <c r="P28" s="75"/>
      <c r="Q28" s="75"/>
      <c r="R28" s="170">
        <v>0.5</v>
      </c>
      <c r="S28" s="75"/>
      <c r="T28" s="75"/>
      <c r="U28" s="75"/>
      <c r="V28" s="75"/>
      <c r="W28" s="75"/>
      <c r="X28" s="75"/>
      <c r="Y28" s="170">
        <v>1</v>
      </c>
      <c r="Z28" s="75"/>
      <c r="AA28" s="75"/>
      <c r="AB28" s="75"/>
      <c r="AC28" s="75"/>
      <c r="AD28" s="75"/>
      <c r="AE28" s="75"/>
      <c r="AF28" s="170">
        <v>0.5</v>
      </c>
      <c r="AG28" s="75"/>
      <c r="AH28" s="75"/>
      <c r="AI28" s="75"/>
      <c r="AJ28" s="75"/>
      <c r="AK28" s="75"/>
      <c r="AL28" s="170">
        <v>1</v>
      </c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141"/>
      <c r="AX28" s="141"/>
      <c r="AY28" s="52"/>
      <c r="AZ28"/>
    </row>
    <row r="29" spans="1:52" ht="15.75">
      <c r="A29">
        <v>16</v>
      </c>
      <c r="E29" s="42">
        <v>13</v>
      </c>
      <c r="F29" s="135" t="s">
        <v>549</v>
      </c>
      <c r="G29" s="136">
        <v>1</v>
      </c>
      <c r="H29" s="60">
        <v>1</v>
      </c>
      <c r="I29" s="186" t="s">
        <v>234</v>
      </c>
      <c r="J29" s="75"/>
      <c r="K29" s="170">
        <v>0.5</v>
      </c>
      <c r="L29" s="75"/>
      <c r="M29" s="75"/>
      <c r="N29" s="75"/>
      <c r="O29" s="170">
        <v>1</v>
      </c>
      <c r="P29" s="75"/>
      <c r="Q29" s="75"/>
      <c r="R29" s="170">
        <v>1</v>
      </c>
      <c r="S29" s="75"/>
      <c r="T29" s="75"/>
      <c r="U29" s="75"/>
      <c r="V29" s="170">
        <v>1</v>
      </c>
      <c r="W29" s="75"/>
      <c r="X29" s="75"/>
      <c r="Y29" s="170">
        <v>1</v>
      </c>
      <c r="Z29" s="75"/>
      <c r="AA29" s="75"/>
      <c r="AB29" s="75"/>
      <c r="AC29" s="170">
        <v>1</v>
      </c>
      <c r="AD29" s="75"/>
      <c r="AE29" s="75"/>
      <c r="AF29" s="170">
        <v>1</v>
      </c>
      <c r="AG29" s="75"/>
      <c r="AH29" s="75"/>
      <c r="AI29" s="75"/>
      <c r="AJ29" s="170">
        <v>1</v>
      </c>
      <c r="AK29" s="75"/>
      <c r="AL29" s="170">
        <v>1</v>
      </c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141"/>
      <c r="AX29" s="141"/>
      <c r="AY29" s="52"/>
      <c r="AZ29" s="1"/>
    </row>
    <row r="30" spans="1:52" ht="15.75">
      <c r="A30">
        <v>17</v>
      </c>
      <c r="E30" s="42">
        <v>14</v>
      </c>
      <c r="F30" s="135" t="s">
        <v>550</v>
      </c>
      <c r="G30" s="136"/>
      <c r="H30" s="60">
        <v>1</v>
      </c>
      <c r="I30" s="186" t="s">
        <v>638</v>
      </c>
      <c r="J30" s="75"/>
      <c r="K30" s="170">
        <v>1</v>
      </c>
      <c r="L30" s="75"/>
      <c r="M30" s="75"/>
      <c r="N30" s="75"/>
      <c r="O30" s="75"/>
      <c r="P30" s="75"/>
      <c r="Q30" s="75"/>
      <c r="R30" s="170">
        <v>1</v>
      </c>
      <c r="S30" s="75"/>
      <c r="T30" s="75"/>
      <c r="U30" s="75"/>
      <c r="V30" s="75"/>
      <c r="W30" s="75"/>
      <c r="X30" s="75"/>
      <c r="Y30" s="170">
        <v>0.5</v>
      </c>
      <c r="Z30" s="75"/>
      <c r="AA30" s="75"/>
      <c r="AB30" s="75"/>
      <c r="AC30" s="75"/>
      <c r="AD30" s="75"/>
      <c r="AE30" s="75"/>
      <c r="AF30" s="170">
        <v>1</v>
      </c>
      <c r="AG30" s="75"/>
      <c r="AH30" s="75"/>
      <c r="AI30" s="75"/>
      <c r="AJ30" s="75"/>
      <c r="AK30" s="75"/>
      <c r="AL30" s="170">
        <v>1</v>
      </c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141"/>
      <c r="AX30" s="141"/>
      <c r="AY30" s="52"/>
      <c r="AZ30" s="1"/>
    </row>
    <row r="31" spans="1:52" ht="15.75">
      <c r="A31">
        <v>18</v>
      </c>
      <c r="E31" s="42">
        <v>15</v>
      </c>
      <c r="F31" s="135" t="s">
        <v>349</v>
      </c>
      <c r="G31" s="136"/>
      <c r="H31" s="16">
        <v>1</v>
      </c>
      <c r="I31" s="186" t="s">
        <v>638</v>
      </c>
      <c r="J31" s="75"/>
      <c r="K31" s="170">
        <v>1</v>
      </c>
      <c r="L31" s="75"/>
      <c r="M31" s="75"/>
      <c r="N31" s="75"/>
      <c r="O31" s="75"/>
      <c r="P31" s="75"/>
      <c r="Q31" s="75"/>
      <c r="R31" s="170">
        <v>1</v>
      </c>
      <c r="S31" s="75"/>
      <c r="T31" s="75"/>
      <c r="U31" s="75"/>
      <c r="V31" s="75"/>
      <c r="W31" s="75"/>
      <c r="X31" s="75"/>
      <c r="Y31" s="170">
        <v>1</v>
      </c>
      <c r="Z31" s="75"/>
      <c r="AA31" s="75"/>
      <c r="AB31" s="75"/>
      <c r="AC31" s="75"/>
      <c r="AD31" s="75"/>
      <c r="AE31" s="75"/>
      <c r="AF31" s="170">
        <v>0.5</v>
      </c>
      <c r="AG31" s="75"/>
      <c r="AH31" s="75"/>
      <c r="AI31" s="75"/>
      <c r="AJ31" s="75"/>
      <c r="AK31" s="75"/>
      <c r="AL31" s="170">
        <v>1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141"/>
      <c r="AX31" s="141"/>
      <c r="AY31" s="52"/>
      <c r="AZ31"/>
    </row>
    <row r="32" spans="1:52" ht="15.75">
      <c r="A32">
        <v>19</v>
      </c>
      <c r="E32" s="42">
        <v>16</v>
      </c>
      <c r="F32" s="135" t="s">
        <v>350</v>
      </c>
      <c r="G32" s="136">
        <v>1</v>
      </c>
      <c r="H32" s="16">
        <v>1</v>
      </c>
      <c r="I32" s="186" t="s">
        <v>234</v>
      </c>
      <c r="J32" s="75"/>
      <c r="K32" s="170">
        <v>0.5</v>
      </c>
      <c r="L32" s="75"/>
      <c r="M32" s="75"/>
      <c r="N32" s="75"/>
      <c r="O32" s="170">
        <v>1</v>
      </c>
      <c r="P32" s="75"/>
      <c r="Q32" s="75"/>
      <c r="R32" s="170">
        <v>1</v>
      </c>
      <c r="S32" s="75"/>
      <c r="T32" s="75"/>
      <c r="U32" s="75"/>
      <c r="V32" s="170">
        <v>1</v>
      </c>
      <c r="W32" s="75"/>
      <c r="X32" s="75"/>
      <c r="Y32" s="170">
        <v>0.5</v>
      </c>
      <c r="Z32" s="75"/>
      <c r="AA32" s="75"/>
      <c r="AB32" s="75"/>
      <c r="AC32" s="170">
        <v>0.5</v>
      </c>
      <c r="AD32" s="75"/>
      <c r="AE32" s="75"/>
      <c r="AF32" s="170">
        <v>1</v>
      </c>
      <c r="AG32" s="75"/>
      <c r="AH32" s="75"/>
      <c r="AI32" s="75"/>
      <c r="AJ32" s="170">
        <v>1</v>
      </c>
      <c r="AK32" s="75"/>
      <c r="AL32" s="170">
        <v>1</v>
      </c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141"/>
      <c r="AX32" s="141"/>
      <c r="AY32" s="52"/>
      <c r="AZ32" s="1"/>
    </row>
    <row r="33" spans="1:52" ht="15.75">
      <c r="A33">
        <v>20</v>
      </c>
      <c r="E33" s="42">
        <v>17</v>
      </c>
      <c r="F33" s="135" t="s">
        <v>50</v>
      </c>
      <c r="G33" s="136"/>
      <c r="H33" s="60">
        <v>1</v>
      </c>
      <c r="I33" s="186" t="s">
        <v>234</v>
      </c>
      <c r="J33" s="75"/>
      <c r="K33" s="170">
        <v>1</v>
      </c>
      <c r="L33" s="75"/>
      <c r="M33" s="75"/>
      <c r="N33" s="75"/>
      <c r="O33" s="75"/>
      <c r="P33" s="75"/>
      <c r="Q33" s="75"/>
      <c r="R33" s="170">
        <v>1</v>
      </c>
      <c r="S33" s="75"/>
      <c r="T33" s="75"/>
      <c r="U33" s="75"/>
      <c r="V33" s="75"/>
      <c r="W33" s="75"/>
      <c r="X33" s="75"/>
      <c r="Y33" s="170">
        <v>1</v>
      </c>
      <c r="Z33" s="75"/>
      <c r="AA33" s="75"/>
      <c r="AB33" s="75"/>
      <c r="AC33" s="75"/>
      <c r="AD33" s="75"/>
      <c r="AE33" s="75"/>
      <c r="AF33" s="170">
        <v>1</v>
      </c>
      <c r="AG33" s="75"/>
      <c r="AH33" s="75"/>
      <c r="AI33" s="75"/>
      <c r="AJ33" s="75"/>
      <c r="AK33" s="75"/>
      <c r="AL33" s="170">
        <v>1</v>
      </c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141"/>
      <c r="AX33" s="141"/>
      <c r="AY33" s="52"/>
      <c r="AZ33" s="1"/>
    </row>
    <row r="34" spans="1:52" ht="15.75">
      <c r="A34">
        <v>21</v>
      </c>
      <c r="E34" s="42">
        <v>18</v>
      </c>
      <c r="F34" s="135" t="s">
        <v>351</v>
      </c>
      <c r="G34" s="136"/>
      <c r="H34" s="60">
        <v>1</v>
      </c>
      <c r="I34" s="186" t="s">
        <v>638</v>
      </c>
      <c r="J34" s="75"/>
      <c r="K34" s="170">
        <v>1</v>
      </c>
      <c r="L34" s="75"/>
      <c r="M34" s="75"/>
      <c r="N34" s="75"/>
      <c r="O34" s="75"/>
      <c r="P34" s="75"/>
      <c r="Q34" s="75"/>
      <c r="R34" s="170">
        <v>1</v>
      </c>
      <c r="S34" s="75"/>
      <c r="T34" s="75"/>
      <c r="U34" s="75"/>
      <c r="V34" s="75"/>
      <c r="W34" s="75"/>
      <c r="X34" s="75"/>
      <c r="Y34" s="170">
        <v>1</v>
      </c>
      <c r="Z34" s="75"/>
      <c r="AA34" s="75"/>
      <c r="AB34" s="75"/>
      <c r="AC34" s="75"/>
      <c r="AD34" s="75"/>
      <c r="AE34" s="75"/>
      <c r="AF34" s="170">
        <v>1</v>
      </c>
      <c r="AG34" s="75"/>
      <c r="AH34" s="75"/>
      <c r="AI34" s="75"/>
      <c r="AJ34" s="75"/>
      <c r="AK34" s="75"/>
      <c r="AL34" s="170">
        <v>1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141"/>
      <c r="AX34" s="141"/>
      <c r="AY34" s="52"/>
      <c r="AZ34" s="1"/>
    </row>
    <row r="35" spans="1:52" ht="15.75">
      <c r="A35">
        <v>22</v>
      </c>
      <c r="E35" s="42">
        <v>19</v>
      </c>
      <c r="F35" s="135" t="s">
        <v>40</v>
      </c>
      <c r="G35" s="136">
        <v>1</v>
      </c>
      <c r="H35" s="60">
        <v>1</v>
      </c>
      <c r="I35" s="186" t="s">
        <v>638</v>
      </c>
      <c r="J35" s="75"/>
      <c r="K35" s="170">
        <v>0.5</v>
      </c>
      <c r="L35" s="75"/>
      <c r="M35" s="75"/>
      <c r="N35" s="75"/>
      <c r="O35" s="170">
        <v>1</v>
      </c>
      <c r="P35" s="75"/>
      <c r="Q35" s="75"/>
      <c r="R35" s="170">
        <v>0.5</v>
      </c>
      <c r="S35" s="75"/>
      <c r="T35" s="75"/>
      <c r="U35" s="75"/>
      <c r="V35" s="170">
        <v>1</v>
      </c>
      <c r="W35" s="75"/>
      <c r="X35" s="75"/>
      <c r="Y35" s="170">
        <v>1</v>
      </c>
      <c r="Z35" s="75"/>
      <c r="AA35" s="75"/>
      <c r="AB35" s="75"/>
      <c r="AC35" s="170">
        <v>1</v>
      </c>
      <c r="AD35" s="75"/>
      <c r="AE35" s="75"/>
      <c r="AF35" s="170">
        <v>1</v>
      </c>
      <c r="AG35" s="75"/>
      <c r="AH35" s="75"/>
      <c r="AI35" s="75"/>
      <c r="AJ35" s="170">
        <v>1</v>
      </c>
      <c r="AK35" s="75"/>
      <c r="AL35" s="170">
        <v>0.5</v>
      </c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141"/>
      <c r="AX35" s="141"/>
      <c r="AY35" s="52"/>
      <c r="AZ35"/>
    </row>
    <row r="36" spans="1:52" ht="15.75">
      <c r="A36">
        <v>23</v>
      </c>
      <c r="E36" s="42">
        <v>20</v>
      </c>
      <c r="F36" s="135" t="s">
        <v>352</v>
      </c>
      <c r="G36" s="136"/>
      <c r="H36" s="16">
        <v>1</v>
      </c>
      <c r="I36" s="186" t="s">
        <v>638</v>
      </c>
      <c r="J36" s="75"/>
      <c r="K36" s="170">
        <v>1</v>
      </c>
      <c r="L36" s="75"/>
      <c r="M36" s="75"/>
      <c r="O36" s="75"/>
      <c r="P36" s="75"/>
      <c r="Q36" s="75"/>
      <c r="R36" s="170">
        <v>0.5</v>
      </c>
      <c r="S36" s="75"/>
      <c r="T36" s="75"/>
      <c r="U36" s="75"/>
      <c r="V36" s="75"/>
      <c r="W36" s="75"/>
      <c r="X36" s="75"/>
      <c r="Y36" s="170">
        <v>1</v>
      </c>
      <c r="Z36" s="75"/>
      <c r="AA36" s="75"/>
      <c r="AB36" s="75"/>
      <c r="AC36" s="75"/>
      <c r="AD36" s="75"/>
      <c r="AE36" s="75"/>
      <c r="AF36" s="170">
        <v>1</v>
      </c>
      <c r="AG36" s="75"/>
      <c r="AH36" s="75"/>
      <c r="AI36" s="75"/>
      <c r="AJ36" s="75"/>
      <c r="AK36" s="75"/>
      <c r="AL36" s="170">
        <v>1</v>
      </c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141"/>
      <c r="AX36" s="141"/>
      <c r="AY36" s="52"/>
      <c r="AZ36" s="1"/>
    </row>
    <row r="37" spans="1:52" ht="15.75">
      <c r="A37">
        <v>24</v>
      </c>
      <c r="E37" s="42">
        <v>21</v>
      </c>
      <c r="F37" s="135" t="s">
        <v>82</v>
      </c>
      <c r="G37" s="136"/>
      <c r="H37" s="16">
        <v>1</v>
      </c>
      <c r="I37" s="186" t="s">
        <v>234</v>
      </c>
      <c r="J37" s="75"/>
      <c r="K37" s="170">
        <v>1</v>
      </c>
      <c r="L37" s="75"/>
      <c r="M37" s="75"/>
      <c r="N37" s="75"/>
      <c r="O37" s="75"/>
      <c r="P37" s="75"/>
      <c r="Q37" s="75"/>
      <c r="R37" s="170">
        <v>1</v>
      </c>
      <c r="S37" s="75"/>
      <c r="T37" s="75"/>
      <c r="U37" s="75"/>
      <c r="V37" s="75"/>
      <c r="W37" s="75"/>
      <c r="X37" s="75"/>
      <c r="Y37" s="170">
        <v>0.5</v>
      </c>
      <c r="Z37" s="75"/>
      <c r="AA37" s="75"/>
      <c r="AB37" s="75"/>
      <c r="AC37" s="75"/>
      <c r="AD37" s="75"/>
      <c r="AE37" s="75"/>
      <c r="AF37" s="170">
        <v>1</v>
      </c>
      <c r="AG37" s="75"/>
      <c r="AH37" s="75"/>
      <c r="AI37" s="75"/>
      <c r="AJ37" s="75"/>
      <c r="AK37" s="75"/>
      <c r="AL37" s="170">
        <v>1</v>
      </c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141"/>
      <c r="AX37" s="141"/>
      <c r="AY37" s="52"/>
      <c r="AZ37" s="1"/>
    </row>
    <row r="38" spans="1:52" ht="15.75">
      <c r="A38">
        <v>26</v>
      </c>
      <c r="E38" s="42">
        <v>23</v>
      </c>
      <c r="F38" s="135" t="s">
        <v>353</v>
      </c>
      <c r="G38" s="136"/>
      <c r="H38" s="60">
        <v>1</v>
      </c>
      <c r="I38" s="186" t="s">
        <v>638</v>
      </c>
      <c r="J38" s="75"/>
      <c r="K38" s="170">
        <v>0.5</v>
      </c>
      <c r="L38" s="75"/>
      <c r="M38" s="75"/>
      <c r="N38" s="75"/>
      <c r="O38" s="75"/>
      <c r="P38" s="75"/>
      <c r="Q38" s="75"/>
      <c r="R38" s="170">
        <v>0.5</v>
      </c>
      <c r="S38" s="75"/>
      <c r="T38" s="75"/>
      <c r="U38" s="75"/>
      <c r="V38" s="75"/>
      <c r="W38" s="75"/>
      <c r="X38" s="75"/>
      <c r="Y38" s="170">
        <v>0.5</v>
      </c>
      <c r="Z38" s="75"/>
      <c r="AA38" s="75"/>
      <c r="AB38" s="75"/>
      <c r="AC38" s="75"/>
      <c r="AD38" s="75"/>
      <c r="AE38" s="75"/>
      <c r="AF38" s="170">
        <v>0.5</v>
      </c>
      <c r="AG38" s="75"/>
      <c r="AH38" s="75"/>
      <c r="AI38" s="75"/>
      <c r="AJ38" s="75"/>
      <c r="AK38" s="75"/>
      <c r="AL38" s="170">
        <v>1</v>
      </c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141"/>
      <c r="AX38" s="141"/>
      <c r="AY38" s="52"/>
      <c r="AZ38" s="1"/>
    </row>
    <row r="39" spans="1:52" ht="15.75">
      <c r="A39">
        <v>27</v>
      </c>
      <c r="E39" s="42">
        <v>24</v>
      </c>
      <c r="F39" s="135" t="s">
        <v>354</v>
      </c>
      <c r="G39" s="136">
        <v>1</v>
      </c>
      <c r="H39" s="16">
        <v>1</v>
      </c>
      <c r="I39" s="186" t="s">
        <v>234</v>
      </c>
      <c r="J39" s="75"/>
      <c r="K39" s="170">
        <v>0.5</v>
      </c>
      <c r="L39" s="75"/>
      <c r="M39" s="75"/>
      <c r="N39" s="75"/>
      <c r="O39" s="170">
        <v>1</v>
      </c>
      <c r="P39" s="75"/>
      <c r="Q39" s="75"/>
      <c r="R39" s="170">
        <v>1</v>
      </c>
      <c r="S39" s="75"/>
      <c r="T39" s="75"/>
      <c r="U39" s="75"/>
      <c r="V39" s="170">
        <v>1</v>
      </c>
      <c r="W39" s="75"/>
      <c r="X39" s="75"/>
      <c r="Y39" s="170">
        <v>1</v>
      </c>
      <c r="Z39" s="75"/>
      <c r="AA39" s="75"/>
      <c r="AB39" s="75"/>
      <c r="AC39" s="170">
        <v>1</v>
      </c>
      <c r="AD39" s="75"/>
      <c r="AE39" s="75"/>
      <c r="AF39" s="170">
        <v>1</v>
      </c>
      <c r="AG39" s="75"/>
      <c r="AH39" s="75"/>
      <c r="AI39" s="75"/>
      <c r="AJ39" s="170">
        <v>1</v>
      </c>
      <c r="AK39" s="75"/>
      <c r="AL39" s="170">
        <v>1</v>
      </c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141"/>
      <c r="AX39" s="141"/>
      <c r="AY39" s="52"/>
      <c r="AZ39" s="1"/>
    </row>
    <row r="40" spans="1:52" ht="15.75">
      <c r="A40">
        <v>28</v>
      </c>
      <c r="E40" s="42">
        <v>25</v>
      </c>
      <c r="F40" s="135" t="s">
        <v>355</v>
      </c>
      <c r="G40" s="136"/>
      <c r="H40" s="16">
        <v>1</v>
      </c>
      <c r="I40" s="186" t="s">
        <v>638</v>
      </c>
      <c r="J40" s="75"/>
      <c r="K40" s="170">
        <v>1</v>
      </c>
      <c r="L40" s="75"/>
      <c r="M40" s="75"/>
      <c r="N40" s="75"/>
      <c r="O40" s="75"/>
      <c r="P40" s="75"/>
      <c r="Q40" s="75"/>
      <c r="R40" s="170">
        <v>1</v>
      </c>
      <c r="S40" s="75"/>
      <c r="T40" s="75"/>
      <c r="U40" s="75"/>
      <c r="V40" s="75"/>
      <c r="W40" s="75"/>
      <c r="X40" s="75"/>
      <c r="Y40" s="170">
        <v>1</v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170">
        <v>1</v>
      </c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141"/>
      <c r="AX40" s="141"/>
      <c r="AY40" s="52"/>
      <c r="AZ40"/>
    </row>
    <row r="41" spans="1:52" ht="15.75">
      <c r="A41">
        <v>29</v>
      </c>
      <c r="E41" s="42">
        <v>26</v>
      </c>
      <c r="F41" s="135" t="s">
        <v>356</v>
      </c>
      <c r="G41" s="136">
        <v>1</v>
      </c>
      <c r="H41" s="60">
        <v>1</v>
      </c>
      <c r="I41" s="186" t="s">
        <v>234</v>
      </c>
      <c r="J41" s="75"/>
      <c r="K41" s="170">
        <v>1</v>
      </c>
      <c r="L41" s="75"/>
      <c r="M41" s="75"/>
      <c r="N41" s="75"/>
      <c r="O41" s="170">
        <v>1</v>
      </c>
      <c r="P41" s="75"/>
      <c r="Q41" s="75"/>
      <c r="R41" s="170">
        <v>1</v>
      </c>
      <c r="S41" s="75"/>
      <c r="T41" s="75"/>
      <c r="U41" s="75"/>
      <c r="V41" s="170">
        <v>1</v>
      </c>
      <c r="W41" s="75"/>
      <c r="X41" s="75"/>
      <c r="Y41" s="170">
        <v>1</v>
      </c>
      <c r="Z41" s="75"/>
      <c r="AA41" s="75"/>
      <c r="AB41" s="75"/>
      <c r="AC41" s="170">
        <v>1</v>
      </c>
      <c r="AD41" s="75"/>
      <c r="AE41" s="75"/>
      <c r="AF41" s="170">
        <v>1</v>
      </c>
      <c r="AG41" s="75"/>
      <c r="AH41" s="75"/>
      <c r="AI41" s="75"/>
      <c r="AJ41" s="170">
        <v>1</v>
      </c>
      <c r="AK41" s="75"/>
      <c r="AL41" s="170">
        <v>1</v>
      </c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141"/>
      <c r="AX41" s="141"/>
      <c r="AY41" s="52"/>
      <c r="AZ41" s="1"/>
    </row>
    <row r="42" spans="1:59" ht="15.75">
      <c r="A42">
        <v>31</v>
      </c>
      <c r="E42" s="42">
        <v>28</v>
      </c>
      <c r="F42" s="135" t="s">
        <v>357</v>
      </c>
      <c r="G42" s="136">
        <v>1</v>
      </c>
      <c r="H42" s="60">
        <v>1</v>
      </c>
      <c r="I42" s="186" t="s">
        <v>638</v>
      </c>
      <c r="J42" s="75"/>
      <c r="K42" s="170">
        <v>0.5</v>
      </c>
      <c r="L42" s="75"/>
      <c r="M42" s="75"/>
      <c r="N42" s="75"/>
      <c r="O42" s="170">
        <v>1</v>
      </c>
      <c r="P42" s="75"/>
      <c r="Q42" s="75"/>
      <c r="R42" s="170">
        <v>1</v>
      </c>
      <c r="S42" s="75"/>
      <c r="T42" s="75"/>
      <c r="U42" s="75"/>
      <c r="V42" s="170">
        <v>1</v>
      </c>
      <c r="W42" s="75"/>
      <c r="X42" s="75"/>
      <c r="Y42" s="170">
        <v>1</v>
      </c>
      <c r="Z42" s="75"/>
      <c r="AA42" s="75"/>
      <c r="AB42" s="75"/>
      <c r="AC42" s="170">
        <v>1</v>
      </c>
      <c r="AD42" s="75"/>
      <c r="AE42" s="75"/>
      <c r="AF42" s="170">
        <v>1</v>
      </c>
      <c r="AG42" s="75"/>
      <c r="AH42" s="75"/>
      <c r="AI42" s="75"/>
      <c r="AJ42" s="170">
        <v>1</v>
      </c>
      <c r="AK42" s="75"/>
      <c r="AL42" s="170">
        <v>0.5</v>
      </c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141"/>
      <c r="AX42" s="141"/>
      <c r="AY42" s="52"/>
      <c r="AZ42"/>
      <c r="BB42" s="13"/>
      <c r="BC42" s="13"/>
      <c r="BD42" s="13"/>
      <c r="BE42" s="13"/>
      <c r="BF42" s="13"/>
      <c r="BG42" s="13"/>
    </row>
    <row r="43" spans="1:59" ht="15.75">
      <c r="A43">
        <v>32</v>
      </c>
      <c r="E43" s="42">
        <v>29</v>
      </c>
      <c r="F43" s="135" t="s">
        <v>358</v>
      </c>
      <c r="G43" s="136"/>
      <c r="H43" s="60">
        <v>1</v>
      </c>
      <c r="I43" s="186" t="s">
        <v>638</v>
      </c>
      <c r="J43" s="75"/>
      <c r="K43" s="170">
        <v>1</v>
      </c>
      <c r="L43" s="75"/>
      <c r="M43" s="75"/>
      <c r="N43" s="75"/>
      <c r="O43" s="75"/>
      <c r="P43" s="75"/>
      <c r="Q43" s="75"/>
      <c r="R43" s="170">
        <v>1</v>
      </c>
      <c r="S43" s="75"/>
      <c r="T43" s="75"/>
      <c r="U43" s="75"/>
      <c r="V43" s="75"/>
      <c r="W43" s="75"/>
      <c r="X43" s="75"/>
      <c r="Y43" s="170">
        <v>1</v>
      </c>
      <c r="Z43" s="75"/>
      <c r="AA43" s="75"/>
      <c r="AB43" s="75"/>
      <c r="AC43" s="75"/>
      <c r="AD43" s="75"/>
      <c r="AE43" s="75"/>
      <c r="AF43" s="170">
        <v>1</v>
      </c>
      <c r="AG43" s="75"/>
      <c r="AH43" s="75"/>
      <c r="AI43" s="75"/>
      <c r="AJ43" s="75"/>
      <c r="AK43" s="75"/>
      <c r="AL43" s="170">
        <v>1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141"/>
      <c r="AX43" s="141"/>
      <c r="AY43" s="52"/>
      <c r="AZ43" s="1"/>
      <c r="BB43" s="13"/>
      <c r="BC43" s="13"/>
      <c r="BD43" s="13"/>
      <c r="BE43" s="13"/>
      <c r="BF43" s="13"/>
      <c r="BG43" s="13"/>
    </row>
    <row r="44" spans="1:64" ht="15.75">
      <c r="A44">
        <v>33</v>
      </c>
      <c r="E44" s="42">
        <v>30</v>
      </c>
      <c r="F44" s="135" t="s">
        <v>359</v>
      </c>
      <c r="G44" s="136"/>
      <c r="H44" s="60">
        <v>1</v>
      </c>
      <c r="I44" s="186" t="s">
        <v>638</v>
      </c>
      <c r="J44" s="75"/>
      <c r="K44" s="170">
        <v>1</v>
      </c>
      <c r="L44" s="75"/>
      <c r="M44" s="75"/>
      <c r="N44" s="75"/>
      <c r="O44" s="75"/>
      <c r="P44" s="75"/>
      <c r="Q44" s="75"/>
      <c r="R44" s="170">
        <v>1</v>
      </c>
      <c r="S44" s="75"/>
      <c r="T44" s="75"/>
      <c r="U44" s="75"/>
      <c r="V44" s="75"/>
      <c r="W44" s="75"/>
      <c r="X44" s="75"/>
      <c r="Y44" s="170">
        <v>0.5</v>
      </c>
      <c r="Z44" s="75"/>
      <c r="AA44" s="75"/>
      <c r="AB44" s="75"/>
      <c r="AC44" s="75"/>
      <c r="AD44" s="75"/>
      <c r="AE44" s="75"/>
      <c r="AF44" s="170">
        <v>1</v>
      </c>
      <c r="AG44" s="75"/>
      <c r="AH44" s="75"/>
      <c r="AI44" s="75"/>
      <c r="AJ44" s="75"/>
      <c r="AK44" s="75"/>
      <c r="AL44" s="170">
        <v>1</v>
      </c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141"/>
      <c r="AX44" s="141"/>
      <c r="AY44" s="52"/>
      <c r="AZ44" s="1"/>
      <c r="BB44" s="13"/>
      <c r="BC44" s="13"/>
      <c r="BD44" s="13"/>
      <c r="BE44" s="13"/>
      <c r="BF44" s="13"/>
      <c r="BG44" s="18"/>
      <c r="BH44" s="18"/>
      <c r="BI44" s="18"/>
      <c r="BJ44" s="18"/>
      <c r="BK44" s="18"/>
      <c r="BL44" s="18"/>
    </row>
    <row r="45" spans="1:64" ht="15.75">
      <c r="A45">
        <v>34</v>
      </c>
      <c r="E45" s="42">
        <v>31</v>
      </c>
      <c r="F45" s="135" t="s">
        <v>185</v>
      </c>
      <c r="G45" s="136"/>
      <c r="H45" s="60">
        <v>1</v>
      </c>
      <c r="I45" s="186" t="s">
        <v>234</v>
      </c>
      <c r="J45" s="75"/>
      <c r="K45" s="170">
        <v>0.5</v>
      </c>
      <c r="L45" s="75"/>
      <c r="M45" s="75"/>
      <c r="N45" s="75"/>
      <c r="O45" s="75"/>
      <c r="P45" s="75"/>
      <c r="Q45" s="75"/>
      <c r="R45" s="170">
        <v>0.5</v>
      </c>
      <c r="S45" s="75"/>
      <c r="T45" s="75"/>
      <c r="U45" s="75"/>
      <c r="V45" s="75"/>
      <c r="W45" s="75"/>
      <c r="X45" s="75"/>
      <c r="Y45" s="170">
        <v>0.5</v>
      </c>
      <c r="Z45" s="75"/>
      <c r="AA45" s="75"/>
      <c r="AB45" s="75"/>
      <c r="AC45" s="75"/>
      <c r="AD45" s="75"/>
      <c r="AE45" s="75"/>
      <c r="AF45" s="170">
        <v>0.5</v>
      </c>
      <c r="AG45" s="75"/>
      <c r="AH45" s="75"/>
      <c r="AI45" s="75"/>
      <c r="AJ45" s="75"/>
      <c r="AK45" s="75"/>
      <c r="AL45" s="170">
        <v>0.5</v>
      </c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141"/>
      <c r="AX45" s="141"/>
      <c r="AY45" s="52"/>
      <c r="AZ45" s="1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5.75">
      <c r="A46">
        <v>35</v>
      </c>
      <c r="E46" s="42">
        <v>32</v>
      </c>
      <c r="F46" s="135" t="s">
        <v>331</v>
      </c>
      <c r="G46" s="136"/>
      <c r="H46" s="60">
        <v>1</v>
      </c>
      <c r="I46" s="186" t="s">
        <v>638</v>
      </c>
      <c r="J46" s="75"/>
      <c r="K46" s="170">
        <v>1</v>
      </c>
      <c r="L46" s="75"/>
      <c r="M46" s="75"/>
      <c r="N46" s="75"/>
      <c r="O46" s="75"/>
      <c r="P46" s="75"/>
      <c r="Q46" s="75"/>
      <c r="R46" s="170">
        <v>1</v>
      </c>
      <c r="S46" s="75"/>
      <c r="T46" s="75"/>
      <c r="U46" s="75"/>
      <c r="V46" s="75"/>
      <c r="W46" s="75"/>
      <c r="X46" s="75"/>
      <c r="Y46" s="170">
        <v>1</v>
      </c>
      <c r="Z46" s="75"/>
      <c r="AA46" s="75"/>
      <c r="AB46" s="75"/>
      <c r="AC46" s="75"/>
      <c r="AD46" s="75"/>
      <c r="AE46" s="75"/>
      <c r="AF46" s="170">
        <v>1</v>
      </c>
      <c r="AG46" s="75"/>
      <c r="AH46" s="75"/>
      <c r="AI46" s="75"/>
      <c r="AJ46" s="75"/>
      <c r="AK46" s="75"/>
      <c r="AL46" s="170">
        <v>1</v>
      </c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141"/>
      <c r="AX46" s="141"/>
      <c r="AY46" s="52"/>
      <c r="AZ46" s="1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5.75">
      <c r="A47">
        <v>36</v>
      </c>
      <c r="E47" s="42">
        <v>33</v>
      </c>
      <c r="F47" s="135" t="s">
        <v>360</v>
      </c>
      <c r="G47" s="136">
        <v>1</v>
      </c>
      <c r="H47" s="60">
        <v>1</v>
      </c>
      <c r="I47" s="186" t="s">
        <v>638</v>
      </c>
      <c r="J47" s="75"/>
      <c r="K47" s="170">
        <v>1</v>
      </c>
      <c r="L47" s="75"/>
      <c r="M47" s="75"/>
      <c r="N47" s="75"/>
      <c r="O47" s="75"/>
      <c r="P47" s="75"/>
      <c r="Q47" s="75"/>
      <c r="R47" s="170">
        <v>0.5</v>
      </c>
      <c r="S47" s="75"/>
      <c r="T47" s="75"/>
      <c r="U47" s="75"/>
      <c r="V47" s="170">
        <v>1</v>
      </c>
      <c r="W47" s="75"/>
      <c r="X47" s="75"/>
      <c r="Y47" s="170">
        <v>1</v>
      </c>
      <c r="Z47" s="75"/>
      <c r="AA47" s="75"/>
      <c r="AB47" s="75"/>
      <c r="AC47" s="170">
        <v>1</v>
      </c>
      <c r="AD47" s="75"/>
      <c r="AE47" s="75"/>
      <c r="AF47" s="75"/>
      <c r="AG47" s="75"/>
      <c r="AH47" s="75"/>
      <c r="AI47" s="75"/>
      <c r="AJ47" s="170">
        <v>1</v>
      </c>
      <c r="AK47" s="75"/>
      <c r="AL47" s="170">
        <v>1</v>
      </c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141"/>
      <c r="AX47" s="141"/>
      <c r="AY47" s="52"/>
      <c r="AZ47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ht="15.75">
      <c r="A48">
        <v>37</v>
      </c>
      <c r="E48" s="42">
        <v>34</v>
      </c>
      <c r="F48" s="135" t="s">
        <v>361</v>
      </c>
      <c r="G48"/>
      <c r="H48" s="60">
        <v>1</v>
      </c>
      <c r="I48" s="186" t="s">
        <v>234</v>
      </c>
      <c r="J48" s="75"/>
      <c r="K48" s="170">
        <v>1</v>
      </c>
      <c r="L48" s="75"/>
      <c r="M48" s="75"/>
      <c r="N48" s="75"/>
      <c r="O48" s="75"/>
      <c r="P48" s="75"/>
      <c r="Q48" s="75"/>
      <c r="R48" s="170">
        <v>1</v>
      </c>
      <c r="S48" s="75"/>
      <c r="T48" s="75"/>
      <c r="U48" s="75"/>
      <c r="V48" s="75"/>
      <c r="W48" s="75"/>
      <c r="X48" s="75"/>
      <c r="Y48" s="170">
        <v>1</v>
      </c>
      <c r="Z48" s="75"/>
      <c r="AA48" s="75"/>
      <c r="AB48" s="75"/>
      <c r="AC48" s="75"/>
      <c r="AD48" s="75"/>
      <c r="AE48" s="75"/>
      <c r="AF48" s="170">
        <v>1</v>
      </c>
      <c r="AG48" s="75"/>
      <c r="AH48" s="75"/>
      <c r="AI48" s="75"/>
      <c r="AJ48" s="75"/>
      <c r="AK48" s="75"/>
      <c r="AL48" s="170">
        <v>1</v>
      </c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Y48" s="52"/>
      <c r="AZ48" s="1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ht="15.75">
      <c r="A49">
        <v>38</v>
      </c>
      <c r="E49" s="42">
        <v>37</v>
      </c>
      <c r="F49" s="135" t="s">
        <v>330</v>
      </c>
      <c r="G49" s="136"/>
      <c r="H49" s="60">
        <v>1</v>
      </c>
      <c r="I49" s="186" t="s">
        <v>638</v>
      </c>
      <c r="J49" s="75"/>
      <c r="K49" s="170">
        <v>1</v>
      </c>
      <c r="L49" s="75"/>
      <c r="M49" s="75"/>
      <c r="N49" s="75"/>
      <c r="O49" s="75"/>
      <c r="P49" s="75"/>
      <c r="Q49" s="75"/>
      <c r="R49" s="170">
        <v>1</v>
      </c>
      <c r="S49" s="75"/>
      <c r="T49" s="75"/>
      <c r="U49" s="75"/>
      <c r="V49" s="75"/>
      <c r="W49" s="75"/>
      <c r="X49" s="75"/>
      <c r="Y49" s="170">
        <v>1</v>
      </c>
      <c r="Z49" s="75"/>
      <c r="AA49" s="75"/>
      <c r="AB49" s="75"/>
      <c r="AC49" s="75"/>
      <c r="AD49" s="75"/>
      <c r="AE49" s="75"/>
      <c r="AF49" s="170">
        <v>1</v>
      </c>
      <c r="AG49" s="75"/>
      <c r="AH49" s="75"/>
      <c r="AI49" s="75"/>
      <c r="AJ49" s="75"/>
      <c r="AK49" s="75"/>
      <c r="AL49" s="170">
        <v>1</v>
      </c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Y49" s="52"/>
      <c r="AZ49" s="1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5:64" ht="15.75">
      <c r="E50" s="42">
        <v>38</v>
      </c>
      <c r="F50" s="135" t="s">
        <v>337</v>
      </c>
      <c r="G50"/>
      <c r="H50" s="60">
        <v>1</v>
      </c>
      <c r="I50" s="186" t="s">
        <v>638</v>
      </c>
      <c r="J50" s="75"/>
      <c r="K50" s="170">
        <v>0.5</v>
      </c>
      <c r="L50" s="75"/>
      <c r="M50" s="75"/>
      <c r="N50" s="75"/>
      <c r="O50" s="75"/>
      <c r="P50" s="75"/>
      <c r="Q50" s="75"/>
      <c r="R50" s="170">
        <v>0.5</v>
      </c>
      <c r="S50" s="75"/>
      <c r="T50" s="75"/>
      <c r="U50" s="75"/>
      <c r="V50" s="75"/>
      <c r="W50" s="75"/>
      <c r="X50" s="75"/>
      <c r="Y50" s="170">
        <v>0.5</v>
      </c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170">
        <v>0.5</v>
      </c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Y50" s="52"/>
      <c r="AZ50" s="1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5.75">
      <c r="A51">
        <v>38</v>
      </c>
      <c r="E51" s="42">
        <v>39</v>
      </c>
      <c r="F51" s="135" t="s">
        <v>338</v>
      </c>
      <c r="G51" s="136"/>
      <c r="H51" s="60">
        <v>1</v>
      </c>
      <c r="I51" s="186" t="s">
        <v>638</v>
      </c>
      <c r="J51" s="75"/>
      <c r="K51" s="170">
        <v>0.5</v>
      </c>
      <c r="L51" s="75"/>
      <c r="M51" s="75"/>
      <c r="N51" s="75"/>
      <c r="O51" s="75"/>
      <c r="P51" s="75"/>
      <c r="Q51" s="75"/>
      <c r="R51" s="170">
        <v>0.5</v>
      </c>
      <c r="S51" s="75"/>
      <c r="T51" s="75"/>
      <c r="U51" s="75"/>
      <c r="V51" s="75"/>
      <c r="W51" s="75"/>
      <c r="X51" s="75"/>
      <c r="Y51" s="170">
        <v>0.5</v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170">
        <v>0.5</v>
      </c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Y51" s="52"/>
      <c r="AZ51" s="1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52" ht="15.75">
      <c r="A52">
        <v>25</v>
      </c>
      <c r="E52" s="42">
        <v>22</v>
      </c>
      <c r="F52" s="138" t="s">
        <v>551</v>
      </c>
      <c r="G52" s="136"/>
      <c r="H52" s="16">
        <v>1</v>
      </c>
      <c r="I52" s="186" t="s">
        <v>638</v>
      </c>
      <c r="J52" s="75"/>
      <c r="K52" s="170">
        <v>1</v>
      </c>
      <c r="L52" s="75"/>
      <c r="M52" s="75"/>
      <c r="N52" s="75"/>
      <c r="O52" s="75"/>
      <c r="P52" s="75"/>
      <c r="Q52" s="75"/>
      <c r="R52" s="170">
        <v>1</v>
      </c>
      <c r="S52" s="75"/>
      <c r="T52" s="75"/>
      <c r="U52" s="75"/>
      <c r="V52" s="75"/>
      <c r="W52" s="75"/>
      <c r="X52" s="75"/>
      <c r="Y52" s="170">
        <v>1</v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170">
        <v>1</v>
      </c>
      <c r="AN52" s="75"/>
      <c r="AO52" s="75"/>
      <c r="AP52" s="75"/>
      <c r="AQ52" s="75"/>
      <c r="AR52" s="75"/>
      <c r="AS52" s="75"/>
      <c r="AT52" s="75"/>
      <c r="AU52" s="75"/>
      <c r="AV52" s="75"/>
      <c r="AW52" s="141"/>
      <c r="AX52" s="141"/>
      <c r="AY52" s="52"/>
      <c r="AZ52"/>
    </row>
    <row r="53" spans="1:64" ht="15.75">
      <c r="A53">
        <v>39</v>
      </c>
      <c r="E53" s="42">
        <v>35</v>
      </c>
      <c r="F53" s="135" t="s">
        <v>132</v>
      </c>
      <c r="G53" s="136"/>
      <c r="H53" s="60">
        <v>1</v>
      </c>
      <c r="I53" s="186" t="s">
        <v>638</v>
      </c>
      <c r="J53" s="75"/>
      <c r="K53" s="75"/>
      <c r="L53" s="75"/>
      <c r="M53" s="75"/>
      <c r="N53" s="75"/>
      <c r="O53" s="170">
        <v>0</v>
      </c>
      <c r="P53" s="75"/>
      <c r="Q53" s="75"/>
      <c r="R53" s="75"/>
      <c r="S53" s="75"/>
      <c r="T53" s="75"/>
      <c r="U53" s="75"/>
      <c r="V53" s="75"/>
      <c r="W53" s="170">
        <v>0</v>
      </c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170">
        <v>0</v>
      </c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6"/>
      <c r="AX53" s="6"/>
      <c r="AY53" s="52"/>
      <c r="AZ53"/>
      <c r="BG53" s="13"/>
      <c r="BH53" s="13"/>
      <c r="BI53" s="13"/>
      <c r="BJ53" s="13"/>
      <c r="BK53" s="13"/>
      <c r="BL53" s="13"/>
    </row>
    <row r="54" spans="1:126" ht="15.75">
      <c r="A54">
        <v>40</v>
      </c>
      <c r="E54" s="55"/>
      <c r="F54" s="6"/>
      <c r="G54" s="6"/>
      <c r="H54" s="6"/>
      <c r="I54" s="186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6"/>
      <c r="AX54" s="6"/>
      <c r="AY54" s="52"/>
      <c r="AZ54" s="1"/>
      <c r="BB54" s="18"/>
      <c r="BC54" s="18"/>
      <c r="BD54" s="18"/>
      <c r="BZ54" s="20"/>
      <c r="CA54" s="20"/>
      <c r="CB54" s="20"/>
      <c r="CC54" s="20"/>
      <c r="CD54" s="20"/>
      <c r="CE54" s="20"/>
      <c r="CF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7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</row>
    <row r="55" spans="1:126" ht="15.75">
      <c r="A55">
        <v>41</v>
      </c>
      <c r="E55" s="55"/>
      <c r="F55" s="7"/>
      <c r="G55" s="7"/>
      <c r="H55" s="60"/>
      <c r="I55" s="186"/>
      <c r="J55" s="7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52"/>
      <c r="AZ55" s="1"/>
      <c r="BB55" s="13"/>
      <c r="BC55" s="13"/>
      <c r="BD55" s="13"/>
      <c r="BZ55" s="20"/>
      <c r="CA55" s="20"/>
      <c r="CB55" s="20"/>
      <c r="CC55" s="20"/>
      <c r="CD55" s="20"/>
      <c r="CE55" s="20"/>
      <c r="CF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7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</row>
    <row r="56" spans="5:126" ht="15.75">
      <c r="E56" s="45"/>
      <c r="F56" s="7"/>
      <c r="G56" s="7"/>
      <c r="H56" s="60"/>
      <c r="I56" s="186"/>
      <c r="J56" s="7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52"/>
      <c r="AZ56"/>
      <c r="BB56" s="13"/>
      <c r="BC56" s="13"/>
      <c r="BD56" s="13"/>
      <c r="BZ56" s="20"/>
      <c r="CA56" s="20"/>
      <c r="CB56" s="20"/>
      <c r="CC56" s="20"/>
      <c r="CD56" s="20"/>
      <c r="CE56" s="20"/>
      <c r="CF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7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</row>
    <row r="57" spans="1:126" ht="18">
      <c r="A57">
        <v>42</v>
      </c>
      <c r="C57" s="51">
        <v>2</v>
      </c>
      <c r="E57" s="46"/>
      <c r="F57" s="47" t="s">
        <v>7</v>
      </c>
      <c r="G57" s="58"/>
      <c r="H57" s="58"/>
      <c r="I57" s="187"/>
      <c r="J57" s="134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52"/>
      <c r="AZ57" s="1"/>
      <c r="BB57" s="13"/>
      <c r="BC57" s="13"/>
      <c r="BD57" s="13"/>
      <c r="BZ57" s="20"/>
      <c r="CA57" s="25"/>
      <c r="CB57" s="25"/>
      <c r="CC57" s="25"/>
      <c r="CD57" s="25"/>
      <c r="CE57" s="25"/>
      <c r="CF57" s="25"/>
      <c r="CH57" s="25"/>
      <c r="CI57" s="25"/>
      <c r="CJ57" s="25"/>
      <c r="CK57" s="25"/>
      <c r="CL57" s="25"/>
      <c r="CM57" s="25"/>
      <c r="CN57" s="25"/>
      <c r="CO57" s="25"/>
      <c r="CP57" s="7"/>
      <c r="CQ57" s="7"/>
      <c r="CR57" s="7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</row>
    <row r="58" spans="1:126" ht="15.75">
      <c r="A58">
        <v>43</v>
      </c>
      <c r="E58" s="77"/>
      <c r="F58" s="79">
        <f>'RESUM MENSUAL ENVASOS'!F9</f>
        <v>13304</v>
      </c>
      <c r="G58" s="67"/>
      <c r="H58" s="67"/>
      <c r="I58" s="185"/>
      <c r="J58" s="131"/>
      <c r="V58" s="75"/>
      <c r="AY58" s="52"/>
      <c r="AZ58" s="1"/>
      <c r="BB58" s="13"/>
      <c r="BC58" s="13"/>
      <c r="BD58" s="13"/>
      <c r="BZ58" s="20"/>
      <c r="CA58" s="25"/>
      <c r="CB58" s="25"/>
      <c r="CC58" s="25"/>
      <c r="CD58" s="25"/>
      <c r="CE58" s="25"/>
      <c r="CF58" s="25"/>
      <c r="CH58" s="25"/>
      <c r="CI58" s="25"/>
      <c r="CJ58" s="25"/>
      <c r="CK58" s="25"/>
      <c r="CL58" s="25"/>
      <c r="CM58" s="25"/>
      <c r="CN58" s="25"/>
      <c r="CO58" s="25"/>
      <c r="CP58" s="7"/>
      <c r="CQ58" s="7"/>
      <c r="CR58" s="7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</row>
    <row r="59" spans="1:126" ht="15.75">
      <c r="A59">
        <v>44</v>
      </c>
      <c r="E59" s="55"/>
      <c r="F59" s="43" t="s">
        <v>6</v>
      </c>
      <c r="G59" s="43"/>
      <c r="H59" s="60"/>
      <c r="I59" s="185"/>
      <c r="J59" s="53"/>
      <c r="K59" s="13">
        <f aca="true" t="shared" si="1" ref="K59:AS59">K7</f>
        <v>1</v>
      </c>
      <c r="L59" s="13">
        <f t="shared" si="1"/>
        <v>2</v>
      </c>
      <c r="M59" s="13">
        <f t="shared" si="1"/>
        <v>3</v>
      </c>
      <c r="N59" s="13">
        <f t="shared" si="1"/>
        <v>4</v>
      </c>
      <c r="O59" s="13">
        <f t="shared" si="1"/>
        <v>5</v>
      </c>
      <c r="P59" s="13">
        <f t="shared" si="1"/>
        <v>6</v>
      </c>
      <c r="Q59" s="13">
        <f t="shared" si="1"/>
        <v>7</v>
      </c>
      <c r="R59" s="13">
        <f t="shared" si="1"/>
        <v>8</v>
      </c>
      <c r="S59" s="13">
        <f t="shared" si="1"/>
        <v>9</v>
      </c>
      <c r="T59" s="13">
        <f t="shared" si="1"/>
        <v>10</v>
      </c>
      <c r="U59" s="13">
        <f t="shared" si="1"/>
        <v>11</v>
      </c>
      <c r="V59" s="13">
        <f t="shared" si="1"/>
        <v>12</v>
      </c>
      <c r="W59" s="13">
        <f t="shared" si="1"/>
        <v>13</v>
      </c>
      <c r="X59" s="13">
        <f t="shared" si="1"/>
        <v>14</v>
      </c>
      <c r="Y59" s="13">
        <f t="shared" si="1"/>
        <v>15</v>
      </c>
      <c r="Z59" s="13">
        <f t="shared" si="1"/>
        <v>16</v>
      </c>
      <c r="AA59" s="13">
        <f t="shared" si="1"/>
        <v>17</v>
      </c>
      <c r="AB59" s="13">
        <f t="shared" si="1"/>
        <v>18</v>
      </c>
      <c r="AC59" s="13">
        <f t="shared" si="1"/>
        <v>19</v>
      </c>
      <c r="AD59" s="13">
        <f t="shared" si="1"/>
        <v>20</v>
      </c>
      <c r="AE59" s="13">
        <f t="shared" si="1"/>
        <v>21</v>
      </c>
      <c r="AF59" s="13">
        <f t="shared" si="1"/>
        <v>22</v>
      </c>
      <c r="AG59" s="13">
        <f t="shared" si="1"/>
        <v>23</v>
      </c>
      <c r="AH59" s="13">
        <f t="shared" si="1"/>
        <v>24</v>
      </c>
      <c r="AI59" s="13">
        <f t="shared" si="1"/>
        <v>25</v>
      </c>
      <c r="AJ59" s="13">
        <f t="shared" si="1"/>
        <v>26</v>
      </c>
      <c r="AK59" s="13">
        <f t="shared" si="1"/>
        <v>27</v>
      </c>
      <c r="AL59" s="13">
        <f t="shared" si="1"/>
        <v>28</v>
      </c>
      <c r="AM59" s="13">
        <f t="shared" si="1"/>
        <v>29</v>
      </c>
      <c r="AN59" s="13">
        <f t="shared" si="1"/>
        <v>30</v>
      </c>
      <c r="AO59" s="13">
        <f t="shared" si="1"/>
        <v>31</v>
      </c>
      <c r="AP59" s="13">
        <f t="shared" si="1"/>
        <v>0</v>
      </c>
      <c r="AQ59" s="13">
        <f t="shared" si="1"/>
        <v>0</v>
      </c>
      <c r="AR59" s="13">
        <f t="shared" si="1"/>
        <v>0</v>
      </c>
      <c r="AS59" s="13">
        <f t="shared" si="1"/>
        <v>0</v>
      </c>
      <c r="AT59" s="13">
        <f>AT7</f>
        <v>0</v>
      </c>
      <c r="AU59" s="13">
        <f>AU7</f>
        <v>0</v>
      </c>
      <c r="AV59" s="13">
        <f>AV7</f>
        <v>0</v>
      </c>
      <c r="AW59" s="13">
        <f>AW7</f>
        <v>0</v>
      </c>
      <c r="AX59" s="13">
        <f>AX7</f>
        <v>0</v>
      </c>
      <c r="AY59" s="52"/>
      <c r="AZ59"/>
      <c r="BB59" s="13"/>
      <c r="BC59" s="13"/>
      <c r="BD59" s="13"/>
      <c r="BP59" s="18"/>
      <c r="BQ59" s="18"/>
      <c r="BR59" s="18"/>
      <c r="BS59" s="18"/>
      <c r="BT59" s="18"/>
      <c r="BU59" s="18"/>
      <c r="BV59" s="18"/>
      <c r="BW59" s="18"/>
      <c r="BX59" s="18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7"/>
      <c r="CQ59" s="7"/>
      <c r="CR59" s="7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</row>
    <row r="60" spans="1:82" ht="15.75">
      <c r="A60">
        <v>45</v>
      </c>
      <c r="E60" s="42">
        <v>1</v>
      </c>
      <c r="F60" s="135" t="s">
        <v>362</v>
      </c>
      <c r="G60" s="136">
        <v>1</v>
      </c>
      <c r="H60" s="60">
        <v>1</v>
      </c>
      <c r="K60" s="170">
        <v>1</v>
      </c>
      <c r="L60" s="131"/>
      <c r="M60" s="131"/>
      <c r="N60" s="170">
        <v>1</v>
      </c>
      <c r="O60" s="131"/>
      <c r="P60" s="131"/>
      <c r="Q60" s="131"/>
      <c r="R60" s="172">
        <v>1</v>
      </c>
      <c r="S60" s="131"/>
      <c r="T60" s="131"/>
      <c r="U60" s="170">
        <v>1</v>
      </c>
      <c r="V60" s="131"/>
      <c r="W60" s="131"/>
      <c r="X60" s="131"/>
      <c r="Y60" s="170">
        <v>1</v>
      </c>
      <c r="Z60" s="131"/>
      <c r="AA60" s="131"/>
      <c r="AB60" s="170">
        <v>1</v>
      </c>
      <c r="AC60" s="131"/>
      <c r="AD60" s="131"/>
      <c r="AE60" s="131"/>
      <c r="AF60" s="172">
        <v>1</v>
      </c>
      <c r="AG60" s="131"/>
      <c r="AH60" s="131"/>
      <c r="AI60" s="170">
        <v>0.5</v>
      </c>
      <c r="AJ60" s="131"/>
      <c r="AK60" s="131"/>
      <c r="AL60" s="131"/>
      <c r="AM60" s="131"/>
      <c r="AN60" s="170">
        <v>1</v>
      </c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52"/>
      <c r="AZ60" s="1"/>
      <c r="BB60" s="13"/>
      <c r="BC60" s="13"/>
      <c r="BD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</row>
    <row r="61" spans="5:82" ht="15.75">
      <c r="E61" s="42"/>
      <c r="F61" s="135" t="s">
        <v>363</v>
      </c>
      <c r="G61" s="136">
        <v>2</v>
      </c>
      <c r="H61" s="60">
        <v>1</v>
      </c>
      <c r="K61" s="170">
        <v>1</v>
      </c>
      <c r="L61" s="131"/>
      <c r="M61" s="131"/>
      <c r="N61" s="172">
        <v>1</v>
      </c>
      <c r="O61" s="131"/>
      <c r="P61" s="170">
        <v>1</v>
      </c>
      <c r="Q61" s="131"/>
      <c r="R61" s="170">
        <v>1</v>
      </c>
      <c r="S61" s="131"/>
      <c r="T61" s="131"/>
      <c r="U61" s="170">
        <v>1</v>
      </c>
      <c r="V61" s="131"/>
      <c r="W61" s="170">
        <v>1</v>
      </c>
      <c r="X61" s="131"/>
      <c r="Y61" s="172">
        <v>1</v>
      </c>
      <c r="Z61" s="131"/>
      <c r="AA61" s="131"/>
      <c r="AB61" s="172">
        <v>1</v>
      </c>
      <c r="AC61" s="131"/>
      <c r="AD61" s="170">
        <v>1</v>
      </c>
      <c r="AE61" s="131"/>
      <c r="AF61" s="172">
        <v>1</v>
      </c>
      <c r="AG61" s="131"/>
      <c r="AH61" s="131"/>
      <c r="AI61" s="170">
        <v>1</v>
      </c>
      <c r="AJ61" s="131"/>
      <c r="AK61" s="170">
        <v>1</v>
      </c>
      <c r="AL61" s="131"/>
      <c r="AM61" s="131"/>
      <c r="AN61" s="170">
        <v>1</v>
      </c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52"/>
      <c r="AZ61" s="1"/>
      <c r="BB61" s="13"/>
      <c r="BC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</row>
    <row r="62" spans="1:82" ht="15.75">
      <c r="A62">
        <v>46</v>
      </c>
      <c r="E62" s="42">
        <v>2</v>
      </c>
      <c r="F62" s="135" t="s">
        <v>552</v>
      </c>
      <c r="G62" s="136">
        <v>1</v>
      </c>
      <c r="H62" s="60">
        <v>1</v>
      </c>
      <c r="K62" s="170">
        <v>0.5</v>
      </c>
      <c r="L62" s="131"/>
      <c r="M62" s="131"/>
      <c r="N62" s="170">
        <v>1</v>
      </c>
      <c r="O62" s="131"/>
      <c r="P62" s="131"/>
      <c r="Q62" s="131"/>
      <c r="R62" s="170">
        <v>0.5</v>
      </c>
      <c r="S62" s="131"/>
      <c r="T62" s="131"/>
      <c r="U62" s="170">
        <v>1</v>
      </c>
      <c r="V62" s="131"/>
      <c r="W62" s="131"/>
      <c r="X62" s="131"/>
      <c r="Y62" s="170">
        <v>0.5</v>
      </c>
      <c r="Z62" s="131"/>
      <c r="AA62" s="131"/>
      <c r="AB62" s="170">
        <v>1</v>
      </c>
      <c r="AC62" s="131"/>
      <c r="AD62" s="131"/>
      <c r="AE62" s="131"/>
      <c r="AF62" s="172">
        <v>1</v>
      </c>
      <c r="AG62" s="131"/>
      <c r="AH62" s="131"/>
      <c r="AI62" s="170">
        <v>1</v>
      </c>
      <c r="AJ62" s="131"/>
      <c r="AK62" s="131"/>
      <c r="AL62" s="131"/>
      <c r="AM62" s="131"/>
      <c r="AN62" s="170">
        <v>1</v>
      </c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52"/>
      <c r="AZ62"/>
      <c r="BB62" s="13"/>
      <c r="BC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</row>
    <row r="63" spans="1:82" ht="15.75">
      <c r="A63">
        <v>47</v>
      </c>
      <c r="E63" s="42">
        <v>3</v>
      </c>
      <c r="F63" s="135" t="s">
        <v>51</v>
      </c>
      <c r="G63" s="136">
        <v>1</v>
      </c>
      <c r="H63" s="60">
        <v>1</v>
      </c>
      <c r="I63" s="185"/>
      <c r="J63" s="131"/>
      <c r="K63" s="170">
        <v>1</v>
      </c>
      <c r="L63" s="131"/>
      <c r="M63" s="131"/>
      <c r="N63" s="172">
        <v>0.5</v>
      </c>
      <c r="O63" s="131"/>
      <c r="P63" s="131"/>
      <c r="Q63" s="131"/>
      <c r="R63" s="172">
        <v>1</v>
      </c>
      <c r="S63" s="131"/>
      <c r="T63" s="131"/>
      <c r="U63" s="170">
        <v>1</v>
      </c>
      <c r="V63" s="131"/>
      <c r="W63" s="131"/>
      <c r="X63" s="131"/>
      <c r="Y63" s="170">
        <v>1</v>
      </c>
      <c r="Z63" s="131"/>
      <c r="AA63" s="131"/>
      <c r="AB63" s="170">
        <v>1</v>
      </c>
      <c r="AC63" s="131"/>
      <c r="AD63" s="131"/>
      <c r="AE63" s="131"/>
      <c r="AF63" s="170">
        <v>0.5</v>
      </c>
      <c r="AG63" s="131"/>
      <c r="AH63" s="131"/>
      <c r="AI63" s="131"/>
      <c r="AJ63" s="131"/>
      <c r="AK63" s="131"/>
      <c r="AL63" s="131"/>
      <c r="AM63" s="131"/>
      <c r="AN63" s="170">
        <v>1</v>
      </c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52"/>
      <c r="AZ63" s="1"/>
      <c r="BB63" s="13"/>
      <c r="BC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</row>
    <row r="64" spans="1:82" ht="15.75">
      <c r="A64">
        <v>48</v>
      </c>
      <c r="E64" s="42">
        <v>4</v>
      </c>
      <c r="F64" s="135" t="s">
        <v>553</v>
      </c>
      <c r="G64" s="136">
        <v>1</v>
      </c>
      <c r="H64" s="16">
        <v>1</v>
      </c>
      <c r="I64" s="185"/>
      <c r="J64" s="131"/>
      <c r="K64" s="170">
        <v>0.5</v>
      </c>
      <c r="L64" s="31"/>
      <c r="M64" s="31"/>
      <c r="N64" s="170">
        <v>1</v>
      </c>
      <c r="O64" s="31"/>
      <c r="P64" s="31"/>
      <c r="Q64" s="31"/>
      <c r="R64" s="170">
        <v>1</v>
      </c>
      <c r="S64" s="31"/>
      <c r="T64" s="31"/>
      <c r="U64" s="170">
        <v>1</v>
      </c>
      <c r="V64" s="31"/>
      <c r="W64" s="131"/>
      <c r="X64" s="31"/>
      <c r="Y64" s="172">
        <v>1</v>
      </c>
      <c r="Z64" s="31"/>
      <c r="AA64" s="31"/>
      <c r="AB64" s="170">
        <v>1</v>
      </c>
      <c r="AC64" s="31"/>
      <c r="AD64" s="31"/>
      <c r="AE64" s="31"/>
      <c r="AF64" s="170">
        <v>1</v>
      </c>
      <c r="AG64" s="31"/>
      <c r="AH64" s="31"/>
      <c r="AI64" s="170">
        <v>1</v>
      </c>
      <c r="AJ64" s="31"/>
      <c r="AK64" s="31"/>
      <c r="AL64" s="31"/>
      <c r="AM64" s="31"/>
      <c r="AN64" s="170">
        <v>1</v>
      </c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52"/>
      <c r="AZ64" s="1"/>
      <c r="BB64" s="13"/>
      <c r="BC64" s="13"/>
      <c r="BG64" s="13"/>
      <c r="BH64" s="13"/>
      <c r="BI64" s="13"/>
      <c r="BJ64" s="13"/>
      <c r="BK64" s="13"/>
      <c r="BL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</row>
    <row r="65" spans="1:82" ht="15.75">
      <c r="A65">
        <v>49</v>
      </c>
      <c r="E65" s="42">
        <v>5</v>
      </c>
      <c r="F65" s="135" t="s">
        <v>364</v>
      </c>
      <c r="G65" s="136">
        <v>1</v>
      </c>
      <c r="H65" s="16">
        <v>1</v>
      </c>
      <c r="I65" s="185"/>
      <c r="J65" s="131"/>
      <c r="K65" s="170">
        <v>0.5</v>
      </c>
      <c r="L65" s="31"/>
      <c r="M65" s="31"/>
      <c r="N65" s="172">
        <v>1</v>
      </c>
      <c r="O65" s="31"/>
      <c r="P65" s="31"/>
      <c r="Q65" s="31"/>
      <c r="R65" s="170">
        <v>1</v>
      </c>
      <c r="S65" s="31"/>
      <c r="T65" s="31"/>
      <c r="U65" s="170">
        <v>1</v>
      </c>
      <c r="V65" s="31"/>
      <c r="W65" s="131"/>
      <c r="X65" s="31"/>
      <c r="Y65" s="172">
        <v>1</v>
      </c>
      <c r="Z65" s="31"/>
      <c r="AA65" s="31"/>
      <c r="AB65" s="170">
        <v>1</v>
      </c>
      <c r="AC65" s="31"/>
      <c r="AD65" s="31"/>
      <c r="AE65" s="31"/>
      <c r="AF65" s="172">
        <v>1</v>
      </c>
      <c r="AG65" s="31"/>
      <c r="AH65" s="31"/>
      <c r="AI65" s="170">
        <v>1</v>
      </c>
      <c r="AJ65" s="31"/>
      <c r="AK65" s="31"/>
      <c r="AL65" s="31"/>
      <c r="AM65" s="31"/>
      <c r="AN65" s="170">
        <v>1</v>
      </c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52"/>
      <c r="AZ65"/>
      <c r="BB65" s="13"/>
      <c r="BC65" s="13"/>
      <c r="BG65" s="13"/>
      <c r="BH65" s="13"/>
      <c r="BI65" s="13"/>
      <c r="BJ65" s="13"/>
      <c r="BK65" s="13"/>
      <c r="BL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</row>
    <row r="66" spans="5:82" ht="15.75">
      <c r="E66" s="42"/>
      <c r="F66" s="135" t="s">
        <v>365</v>
      </c>
      <c r="G66" s="136">
        <v>2</v>
      </c>
      <c r="H66" s="16">
        <v>1</v>
      </c>
      <c r="I66" s="185"/>
      <c r="J66" s="131"/>
      <c r="K66" s="170">
        <v>1</v>
      </c>
      <c r="L66" s="31"/>
      <c r="M66" s="31"/>
      <c r="N66" s="170">
        <v>1</v>
      </c>
      <c r="O66" s="31"/>
      <c r="P66" s="170">
        <v>1</v>
      </c>
      <c r="Q66" s="31"/>
      <c r="R66" s="170">
        <v>0.5</v>
      </c>
      <c r="S66" s="31"/>
      <c r="T66" s="31"/>
      <c r="U66" s="170">
        <v>1</v>
      </c>
      <c r="V66" s="31"/>
      <c r="W66" s="170">
        <v>1</v>
      </c>
      <c r="X66" s="31"/>
      <c r="Y66" s="170">
        <v>1</v>
      </c>
      <c r="Z66" s="31"/>
      <c r="AA66" s="31"/>
      <c r="AB66" s="172">
        <v>1</v>
      </c>
      <c r="AC66" s="31"/>
      <c r="AD66" s="170">
        <v>1</v>
      </c>
      <c r="AE66" s="31"/>
      <c r="AF66" s="170">
        <v>0.5</v>
      </c>
      <c r="AG66" s="31"/>
      <c r="AH66" s="31"/>
      <c r="AI66" s="170">
        <v>1</v>
      </c>
      <c r="AJ66" s="31"/>
      <c r="AK66" s="170">
        <v>1</v>
      </c>
      <c r="AL66" s="31"/>
      <c r="AM66" s="31"/>
      <c r="AN66" s="170">
        <v>1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52"/>
      <c r="AZ66" s="1"/>
      <c r="BB66" s="13"/>
      <c r="BC66" s="13"/>
      <c r="BG66" s="13"/>
      <c r="BH66" s="13"/>
      <c r="BI66" s="13"/>
      <c r="BJ66" s="13"/>
      <c r="BK66" s="13"/>
      <c r="BL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</row>
    <row r="67" spans="1:82" ht="15.75">
      <c r="A67">
        <v>50</v>
      </c>
      <c r="E67" s="42">
        <v>6</v>
      </c>
      <c r="F67" s="135" t="s">
        <v>366</v>
      </c>
      <c r="G67" s="136">
        <v>1</v>
      </c>
      <c r="H67" s="16">
        <v>1</v>
      </c>
      <c r="I67" s="188"/>
      <c r="J67" s="31"/>
      <c r="K67" s="170">
        <v>1</v>
      </c>
      <c r="L67" s="31"/>
      <c r="M67" s="31"/>
      <c r="N67" s="170">
        <v>1</v>
      </c>
      <c r="O67" s="31"/>
      <c r="P67" s="31"/>
      <c r="Q67" s="31"/>
      <c r="R67" s="172">
        <v>1</v>
      </c>
      <c r="S67" s="31"/>
      <c r="T67" s="31"/>
      <c r="U67" s="170">
        <v>1</v>
      </c>
      <c r="V67" s="31"/>
      <c r="W67" s="31"/>
      <c r="X67" s="31"/>
      <c r="Y67" s="172">
        <v>1</v>
      </c>
      <c r="Z67" s="31"/>
      <c r="AA67" s="31"/>
      <c r="AB67" s="170">
        <v>1</v>
      </c>
      <c r="AC67" s="31"/>
      <c r="AD67" s="31"/>
      <c r="AE67" s="31"/>
      <c r="AF67" s="170">
        <v>1</v>
      </c>
      <c r="AG67" s="31"/>
      <c r="AH67" s="31"/>
      <c r="AI67" s="170">
        <v>1</v>
      </c>
      <c r="AJ67" s="31"/>
      <c r="AK67" s="31"/>
      <c r="AL67" s="31"/>
      <c r="AM67" s="31"/>
      <c r="AN67" s="170">
        <v>1</v>
      </c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52"/>
      <c r="AZ67" s="1"/>
      <c r="BB67" s="13"/>
      <c r="BC67" s="13"/>
      <c r="BG67" s="13"/>
      <c r="BH67" s="13"/>
      <c r="BI67" s="13"/>
      <c r="BJ67" s="13"/>
      <c r="BK67" s="13"/>
      <c r="BL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</row>
    <row r="68" spans="5:82" ht="15.75">
      <c r="E68" s="42"/>
      <c r="F68" s="135" t="s">
        <v>554</v>
      </c>
      <c r="G68" s="136">
        <v>1</v>
      </c>
      <c r="H68" s="16">
        <v>1</v>
      </c>
      <c r="I68" s="188"/>
      <c r="J68" s="31"/>
      <c r="K68" s="170">
        <v>0.5</v>
      </c>
      <c r="L68" s="31"/>
      <c r="M68" s="31"/>
      <c r="N68" s="170">
        <v>1</v>
      </c>
      <c r="O68" s="31"/>
      <c r="P68" s="31"/>
      <c r="Q68" s="31"/>
      <c r="R68" s="172">
        <v>1</v>
      </c>
      <c r="S68" s="31"/>
      <c r="T68" s="31"/>
      <c r="U68" s="170">
        <v>1</v>
      </c>
      <c r="V68" s="31"/>
      <c r="W68" s="31"/>
      <c r="X68" s="31"/>
      <c r="Y68" s="170">
        <v>0.5</v>
      </c>
      <c r="Z68" s="31"/>
      <c r="AA68" s="31"/>
      <c r="AB68" s="170">
        <v>1</v>
      </c>
      <c r="AC68" s="31"/>
      <c r="AD68" s="31"/>
      <c r="AE68" s="31"/>
      <c r="AF68" s="170">
        <v>0.5</v>
      </c>
      <c r="AG68" s="31"/>
      <c r="AH68" s="31"/>
      <c r="AI68" s="170">
        <v>1</v>
      </c>
      <c r="AJ68" s="31"/>
      <c r="AK68" s="31"/>
      <c r="AL68" s="31"/>
      <c r="AM68" s="31"/>
      <c r="AN68" s="170">
        <v>1</v>
      </c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52"/>
      <c r="AZ68"/>
      <c r="BB68" s="13"/>
      <c r="BC68" s="13"/>
      <c r="BG68" s="13"/>
      <c r="BH68" s="13"/>
      <c r="BI68" s="13"/>
      <c r="BJ68" s="13"/>
      <c r="BK68" s="13"/>
      <c r="BL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</row>
    <row r="69" spans="5:82" ht="15.75">
      <c r="E69" s="42"/>
      <c r="F69" s="135" t="s">
        <v>367</v>
      </c>
      <c r="G69" s="136">
        <v>2</v>
      </c>
      <c r="H69" s="16">
        <v>1</v>
      </c>
      <c r="I69" s="188"/>
      <c r="J69" s="31"/>
      <c r="K69" s="170">
        <v>1</v>
      </c>
      <c r="L69" s="31"/>
      <c r="M69" s="31"/>
      <c r="N69" s="170">
        <v>1</v>
      </c>
      <c r="O69" s="31"/>
      <c r="P69" s="170">
        <v>0.5</v>
      </c>
      <c r="Q69" s="31"/>
      <c r="R69" s="170">
        <v>1</v>
      </c>
      <c r="S69" s="31"/>
      <c r="T69" s="31"/>
      <c r="U69" s="170">
        <v>1</v>
      </c>
      <c r="V69" s="31"/>
      <c r="W69" s="170">
        <v>0.5</v>
      </c>
      <c r="X69" s="31"/>
      <c r="Y69" s="170">
        <v>1</v>
      </c>
      <c r="Z69" s="31"/>
      <c r="AA69" s="31"/>
      <c r="AB69" s="172">
        <v>1</v>
      </c>
      <c r="AC69" s="31"/>
      <c r="AD69" s="172">
        <v>0.5</v>
      </c>
      <c r="AE69" s="31"/>
      <c r="AF69" s="172">
        <v>0.5</v>
      </c>
      <c r="AG69" s="31"/>
      <c r="AH69" s="31"/>
      <c r="AI69" s="170">
        <v>1</v>
      </c>
      <c r="AJ69" s="31"/>
      <c r="AK69" s="170">
        <v>1</v>
      </c>
      <c r="AL69" s="31"/>
      <c r="AM69" s="31"/>
      <c r="AN69" s="170">
        <v>1</v>
      </c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52"/>
      <c r="AZ69" s="1"/>
      <c r="BB69" s="13"/>
      <c r="BC69" s="13"/>
      <c r="BG69" s="13"/>
      <c r="BH69" s="13"/>
      <c r="BI69" s="13"/>
      <c r="BJ69" s="13"/>
      <c r="BK69" s="13"/>
      <c r="BL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</row>
    <row r="70" spans="1:82" ht="15.75">
      <c r="A70">
        <v>55</v>
      </c>
      <c r="E70" s="42">
        <v>11</v>
      </c>
      <c r="F70" s="135" t="s">
        <v>52</v>
      </c>
      <c r="G70" s="136">
        <v>1</v>
      </c>
      <c r="H70" s="60">
        <v>1</v>
      </c>
      <c r="I70" s="188"/>
      <c r="J70" s="31"/>
      <c r="K70" s="170">
        <v>1</v>
      </c>
      <c r="L70" s="131"/>
      <c r="M70" s="131"/>
      <c r="N70" s="170">
        <v>1</v>
      </c>
      <c r="O70" s="131"/>
      <c r="P70" s="131"/>
      <c r="Q70" s="131"/>
      <c r="R70" s="170">
        <v>0.5</v>
      </c>
      <c r="S70" s="131"/>
      <c r="T70" s="131"/>
      <c r="U70" s="170">
        <v>1</v>
      </c>
      <c r="V70" s="131"/>
      <c r="W70" s="131"/>
      <c r="X70" s="131"/>
      <c r="Y70" s="170">
        <v>0.5</v>
      </c>
      <c r="Z70" s="131"/>
      <c r="AA70" s="131"/>
      <c r="AB70" s="170">
        <v>1</v>
      </c>
      <c r="AC70" s="131"/>
      <c r="AD70" s="131"/>
      <c r="AE70" s="131"/>
      <c r="AF70" s="170">
        <v>1</v>
      </c>
      <c r="AG70" s="131"/>
      <c r="AH70" s="131"/>
      <c r="AI70" s="170">
        <v>0.5</v>
      </c>
      <c r="AJ70" s="131"/>
      <c r="AK70" s="131"/>
      <c r="AL70" s="131"/>
      <c r="AM70" s="131"/>
      <c r="AN70" s="170">
        <v>1</v>
      </c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52"/>
      <c r="AZ70" s="1"/>
      <c r="BB70" s="13"/>
      <c r="BC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</row>
    <row r="71" spans="1:82" ht="15.75">
      <c r="A71">
        <v>56</v>
      </c>
      <c r="E71" s="42">
        <v>12</v>
      </c>
      <c r="F71" s="135" t="s">
        <v>368</v>
      </c>
      <c r="G71" s="136">
        <v>2</v>
      </c>
      <c r="H71" s="60">
        <v>1</v>
      </c>
      <c r="I71" s="188"/>
      <c r="J71" s="31"/>
      <c r="K71" s="170">
        <v>1</v>
      </c>
      <c r="L71" s="131"/>
      <c r="M71" s="131"/>
      <c r="N71" s="172">
        <v>1</v>
      </c>
      <c r="O71" s="131"/>
      <c r="P71" s="170">
        <v>1</v>
      </c>
      <c r="Q71" s="131"/>
      <c r="R71" s="170">
        <v>1</v>
      </c>
      <c r="S71" s="131"/>
      <c r="T71" s="131"/>
      <c r="U71" s="170">
        <v>1</v>
      </c>
      <c r="V71" s="131"/>
      <c r="W71" s="170">
        <v>1</v>
      </c>
      <c r="X71" s="131"/>
      <c r="Y71" s="170">
        <v>1</v>
      </c>
      <c r="Z71" s="131"/>
      <c r="AA71" s="131"/>
      <c r="AB71" s="172">
        <v>1</v>
      </c>
      <c r="AC71" s="131"/>
      <c r="AD71" s="172">
        <v>1</v>
      </c>
      <c r="AE71" s="131"/>
      <c r="AF71" s="170">
        <v>1</v>
      </c>
      <c r="AG71" s="131"/>
      <c r="AH71" s="131"/>
      <c r="AI71" s="170">
        <v>1</v>
      </c>
      <c r="AJ71" s="131"/>
      <c r="AK71" s="172">
        <v>1</v>
      </c>
      <c r="AL71" s="131"/>
      <c r="AM71" s="131"/>
      <c r="AN71" s="170">
        <v>1</v>
      </c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52"/>
      <c r="AZ71"/>
      <c r="BB71" s="13"/>
      <c r="BC71" s="13"/>
      <c r="BD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</row>
    <row r="72" spans="1:82" ht="15.75">
      <c r="A72">
        <v>57</v>
      </c>
      <c r="E72" s="42">
        <v>13</v>
      </c>
      <c r="F72" s="135" t="s">
        <v>555</v>
      </c>
      <c r="G72" s="136">
        <v>1</v>
      </c>
      <c r="H72" s="16">
        <v>1</v>
      </c>
      <c r="I72" s="188"/>
      <c r="J72" s="31"/>
      <c r="K72" s="170">
        <v>0.5</v>
      </c>
      <c r="L72" s="31"/>
      <c r="M72" s="31"/>
      <c r="N72" s="172">
        <v>0.5</v>
      </c>
      <c r="O72" s="31"/>
      <c r="P72" s="31"/>
      <c r="Q72" s="131"/>
      <c r="R72" s="172">
        <v>1</v>
      </c>
      <c r="S72" s="31"/>
      <c r="T72" s="31"/>
      <c r="U72" s="170">
        <v>0.5</v>
      </c>
      <c r="V72" s="31"/>
      <c r="W72" s="31"/>
      <c r="X72" s="31"/>
      <c r="Y72" s="170">
        <v>1</v>
      </c>
      <c r="Z72" s="31"/>
      <c r="AA72" s="31"/>
      <c r="AB72" s="170">
        <v>1</v>
      </c>
      <c r="AC72" s="31"/>
      <c r="AD72" s="31"/>
      <c r="AE72" s="31"/>
      <c r="AF72" s="172">
        <v>1</v>
      </c>
      <c r="AG72" s="31"/>
      <c r="AH72" s="31"/>
      <c r="AI72" s="170">
        <v>0.5</v>
      </c>
      <c r="AJ72" s="31"/>
      <c r="AK72" s="31"/>
      <c r="AL72" s="31"/>
      <c r="AM72" s="31"/>
      <c r="AN72" s="170">
        <v>1</v>
      </c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52"/>
      <c r="AZ72" s="1"/>
      <c r="BB72" s="13"/>
      <c r="BC72" s="13"/>
      <c r="BD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</row>
    <row r="73" spans="5:82" ht="15.75">
      <c r="E73" s="42"/>
      <c r="F73" s="135" t="s">
        <v>369</v>
      </c>
      <c r="G73" s="136"/>
      <c r="H73" s="60">
        <v>1</v>
      </c>
      <c r="I73" s="185"/>
      <c r="J73" s="131"/>
      <c r="K73" s="170">
        <v>1</v>
      </c>
      <c r="L73" s="131"/>
      <c r="M73" s="131"/>
      <c r="N73" s="172">
        <v>1</v>
      </c>
      <c r="O73" s="131"/>
      <c r="P73" s="170">
        <v>1</v>
      </c>
      <c r="Q73" s="131"/>
      <c r="R73" s="170">
        <v>1</v>
      </c>
      <c r="S73" s="131"/>
      <c r="T73" s="131"/>
      <c r="U73" s="172">
        <v>1</v>
      </c>
      <c r="V73" s="131"/>
      <c r="W73" s="170">
        <v>1</v>
      </c>
      <c r="X73" s="131"/>
      <c r="Y73" s="170">
        <v>1</v>
      </c>
      <c r="Z73" s="131"/>
      <c r="AA73" s="131"/>
      <c r="AB73" s="170">
        <v>1</v>
      </c>
      <c r="AC73" s="131"/>
      <c r="AD73" s="170">
        <v>1</v>
      </c>
      <c r="AE73" s="131"/>
      <c r="AF73" s="172">
        <v>1</v>
      </c>
      <c r="AG73" s="131"/>
      <c r="AH73" s="131"/>
      <c r="AI73" s="170">
        <v>1</v>
      </c>
      <c r="AJ73" s="131"/>
      <c r="AK73" s="170">
        <v>1</v>
      </c>
      <c r="AL73" s="131"/>
      <c r="AM73" s="131"/>
      <c r="AN73" s="170">
        <v>1</v>
      </c>
      <c r="AO73" s="131"/>
      <c r="AP73" s="131"/>
      <c r="AQ73" s="131"/>
      <c r="AR73" s="31"/>
      <c r="AS73" s="31"/>
      <c r="AT73" s="31"/>
      <c r="AU73" s="31"/>
      <c r="AV73" s="31"/>
      <c r="AW73" s="31"/>
      <c r="AX73" s="31"/>
      <c r="AY73" s="52"/>
      <c r="AZ73" s="1"/>
      <c r="BB73" s="13"/>
      <c r="BC73" s="13"/>
      <c r="BD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</row>
    <row r="74" spans="1:82" ht="15.75">
      <c r="A74">
        <v>61</v>
      </c>
      <c r="E74" s="42">
        <v>17</v>
      </c>
      <c r="F74" s="135" t="s">
        <v>370</v>
      </c>
      <c r="G74" s="136"/>
      <c r="H74" s="60">
        <v>1</v>
      </c>
      <c r="I74" s="188"/>
      <c r="J74" s="31"/>
      <c r="K74" s="131"/>
      <c r="L74" s="131"/>
      <c r="M74" s="131"/>
      <c r="N74" s="131"/>
      <c r="O74" s="131"/>
      <c r="P74" s="170">
        <v>1</v>
      </c>
      <c r="Q74" s="131"/>
      <c r="R74" s="131"/>
      <c r="S74" s="131"/>
      <c r="T74" s="131"/>
      <c r="U74" s="131"/>
      <c r="V74" s="131"/>
      <c r="W74" s="170">
        <v>1</v>
      </c>
      <c r="X74" s="131"/>
      <c r="Y74" s="131"/>
      <c r="Z74" s="131"/>
      <c r="AA74" s="131"/>
      <c r="AB74" s="131"/>
      <c r="AC74" s="131"/>
      <c r="AD74" s="170">
        <v>1</v>
      </c>
      <c r="AE74" s="131"/>
      <c r="AF74" s="131"/>
      <c r="AG74" s="131"/>
      <c r="AH74" s="131"/>
      <c r="AI74" s="131"/>
      <c r="AJ74" s="131"/>
      <c r="AK74" s="170">
        <v>1</v>
      </c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52"/>
      <c r="AZ74" s="1"/>
      <c r="BB74" s="13"/>
      <c r="BC74" s="13"/>
      <c r="BD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</row>
    <row r="75" spans="1:82" ht="15.75">
      <c r="A75">
        <v>62</v>
      </c>
      <c r="E75" s="42">
        <v>18</v>
      </c>
      <c r="F75" s="135" t="s">
        <v>371</v>
      </c>
      <c r="G75" s="136"/>
      <c r="H75" s="16">
        <v>1</v>
      </c>
      <c r="I75" s="188"/>
      <c r="J75" s="31"/>
      <c r="K75" s="131"/>
      <c r="L75" s="131"/>
      <c r="M75" s="131"/>
      <c r="N75" s="131"/>
      <c r="O75" s="131"/>
      <c r="P75" s="170">
        <v>0.5</v>
      </c>
      <c r="Q75" s="131"/>
      <c r="R75" s="131"/>
      <c r="S75" s="131"/>
      <c r="T75" s="131"/>
      <c r="U75" s="131"/>
      <c r="V75" s="131"/>
      <c r="W75" s="170">
        <v>0.5</v>
      </c>
      <c r="X75" s="131"/>
      <c r="Y75" s="131"/>
      <c r="Z75" s="131"/>
      <c r="AA75" s="131"/>
      <c r="AB75" s="131"/>
      <c r="AC75" s="131"/>
      <c r="AD75" s="170">
        <v>0.5</v>
      </c>
      <c r="AE75" s="131"/>
      <c r="AF75" s="131"/>
      <c r="AG75" s="131"/>
      <c r="AH75" s="131"/>
      <c r="AI75" s="131"/>
      <c r="AJ75" s="131"/>
      <c r="AK75" s="170">
        <v>0.5</v>
      </c>
      <c r="AL75" s="131"/>
      <c r="AM75" s="131"/>
      <c r="AN75" s="131"/>
      <c r="AO75" s="131"/>
      <c r="AP75" s="131"/>
      <c r="AQ75" s="131"/>
      <c r="AR75" s="31"/>
      <c r="AS75" s="31"/>
      <c r="AT75" s="31"/>
      <c r="AU75" s="31"/>
      <c r="AV75" s="31"/>
      <c r="AW75" s="31"/>
      <c r="AX75" s="31"/>
      <c r="AY75" s="52"/>
      <c r="AZ75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</row>
    <row r="76" spans="1:82" ht="15.75">
      <c r="A76">
        <v>67</v>
      </c>
      <c r="E76" s="42">
        <v>23</v>
      </c>
      <c r="F76" s="135" t="s">
        <v>58</v>
      </c>
      <c r="G76" s="136">
        <v>2</v>
      </c>
      <c r="H76" s="60">
        <v>1</v>
      </c>
      <c r="I76" s="185"/>
      <c r="J76" s="131"/>
      <c r="K76" s="170">
        <v>1</v>
      </c>
      <c r="L76" s="131"/>
      <c r="M76" s="131"/>
      <c r="N76" s="172">
        <v>1</v>
      </c>
      <c r="O76" s="131"/>
      <c r="P76" s="170">
        <v>1</v>
      </c>
      <c r="Q76" s="131"/>
      <c r="R76" s="170">
        <v>0.5</v>
      </c>
      <c r="S76" s="131"/>
      <c r="T76" s="131"/>
      <c r="U76" s="172">
        <v>1</v>
      </c>
      <c r="V76" s="131"/>
      <c r="W76" s="170">
        <v>1</v>
      </c>
      <c r="X76" s="131"/>
      <c r="Y76" s="170">
        <v>0.5</v>
      </c>
      <c r="Z76" s="131"/>
      <c r="AA76" s="131"/>
      <c r="AB76" s="172">
        <v>1</v>
      </c>
      <c r="AC76" s="131"/>
      <c r="AD76" s="170">
        <v>1</v>
      </c>
      <c r="AE76" s="131"/>
      <c r="AF76" s="170">
        <v>0.5</v>
      </c>
      <c r="AG76" s="131"/>
      <c r="AH76" s="131"/>
      <c r="AI76" s="170">
        <v>1</v>
      </c>
      <c r="AJ76" s="131"/>
      <c r="AK76" s="172">
        <v>1</v>
      </c>
      <c r="AL76" s="131"/>
      <c r="AM76" s="131"/>
      <c r="AN76" s="170">
        <v>1</v>
      </c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52"/>
      <c r="AZ76" s="1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</row>
    <row r="77" spans="1:82" ht="15.75">
      <c r="A77">
        <v>68</v>
      </c>
      <c r="E77" s="42">
        <v>24</v>
      </c>
      <c r="F77" s="135" t="s">
        <v>372</v>
      </c>
      <c r="G77" s="136"/>
      <c r="H77" s="16">
        <v>1</v>
      </c>
      <c r="I77" s="185"/>
      <c r="J77" s="131"/>
      <c r="K77" s="31"/>
      <c r="L77" s="31"/>
      <c r="M77" s="31"/>
      <c r="N77" s="31"/>
      <c r="O77" s="31"/>
      <c r="P77" s="170">
        <v>0.5</v>
      </c>
      <c r="Q77" s="131"/>
      <c r="R77" s="31"/>
      <c r="S77" s="31"/>
      <c r="T77" s="31"/>
      <c r="U77" s="31"/>
      <c r="V77" s="31"/>
      <c r="W77" s="170">
        <v>1</v>
      </c>
      <c r="X77" s="31"/>
      <c r="Y77" s="31"/>
      <c r="Z77" s="31"/>
      <c r="AA77" s="31"/>
      <c r="AB77" s="31"/>
      <c r="AC77" s="31"/>
      <c r="AD77" s="170">
        <v>1</v>
      </c>
      <c r="AE77" s="31"/>
      <c r="AF77" s="31"/>
      <c r="AG77" s="31"/>
      <c r="AH77" s="31"/>
      <c r="AI77" s="31"/>
      <c r="AJ77" s="31"/>
      <c r="AK77" s="170">
        <v>1</v>
      </c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52"/>
      <c r="AZ77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</row>
    <row r="78" spans="1:82" ht="15.75">
      <c r="A78">
        <v>69</v>
      </c>
      <c r="E78" s="42">
        <v>25</v>
      </c>
      <c r="F78" s="135" t="s">
        <v>373</v>
      </c>
      <c r="G78" s="136"/>
      <c r="H78" s="16">
        <v>1</v>
      </c>
      <c r="I78" s="185"/>
      <c r="J78" s="131"/>
      <c r="K78" s="31"/>
      <c r="L78" s="31"/>
      <c r="M78" s="31"/>
      <c r="N78" s="31"/>
      <c r="O78" s="31"/>
      <c r="P78" s="170">
        <v>1</v>
      </c>
      <c r="Q78" s="131"/>
      <c r="R78" s="31"/>
      <c r="S78" s="31"/>
      <c r="T78" s="31"/>
      <c r="U78" s="31"/>
      <c r="V78" s="31"/>
      <c r="W78" s="170">
        <v>1</v>
      </c>
      <c r="X78" s="31"/>
      <c r="Y78" s="31"/>
      <c r="Z78" s="31"/>
      <c r="AA78" s="31"/>
      <c r="AB78" s="31"/>
      <c r="AC78" s="31"/>
      <c r="AD78" s="170">
        <v>1</v>
      </c>
      <c r="AE78" s="31"/>
      <c r="AF78" s="31"/>
      <c r="AG78" s="31"/>
      <c r="AH78" s="31"/>
      <c r="AI78" s="31"/>
      <c r="AJ78" s="31"/>
      <c r="AK78" s="170">
        <v>1</v>
      </c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52"/>
      <c r="AZ78" s="1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</row>
    <row r="79" spans="1:82" ht="15.75">
      <c r="A79">
        <v>70</v>
      </c>
      <c r="E79" s="42">
        <v>26</v>
      </c>
      <c r="F79" s="135" t="s">
        <v>103</v>
      </c>
      <c r="G79" s="136"/>
      <c r="H79" s="16">
        <v>1</v>
      </c>
      <c r="I79" s="185"/>
      <c r="J79" s="131"/>
      <c r="K79" s="31"/>
      <c r="L79" s="31"/>
      <c r="M79" s="31"/>
      <c r="N79" s="31"/>
      <c r="O79" s="31"/>
      <c r="P79" s="170">
        <v>0.5</v>
      </c>
      <c r="Q79" s="131"/>
      <c r="R79" s="31"/>
      <c r="S79" s="31"/>
      <c r="T79" s="31"/>
      <c r="U79" s="31"/>
      <c r="V79" s="31"/>
      <c r="W79" s="170">
        <v>0.5</v>
      </c>
      <c r="X79" s="31"/>
      <c r="Y79" s="31"/>
      <c r="Z79" s="31"/>
      <c r="AA79" s="31"/>
      <c r="AB79" s="31"/>
      <c r="AC79" s="31"/>
      <c r="AD79" s="170">
        <v>0.5</v>
      </c>
      <c r="AE79" s="31"/>
      <c r="AF79" s="31"/>
      <c r="AG79" s="31"/>
      <c r="AH79" s="31"/>
      <c r="AI79" s="31"/>
      <c r="AJ79" s="31"/>
      <c r="AK79" s="170">
        <v>0.5</v>
      </c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52"/>
      <c r="AZ79" s="1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</row>
    <row r="80" spans="1:82" ht="15.75">
      <c r="A80">
        <v>71</v>
      </c>
      <c r="E80" s="42">
        <v>27</v>
      </c>
      <c r="F80" s="135" t="s">
        <v>104</v>
      </c>
      <c r="G80" s="136"/>
      <c r="H80" s="16">
        <v>1</v>
      </c>
      <c r="I80" s="188"/>
      <c r="J80" s="31"/>
      <c r="K80" s="31"/>
      <c r="L80" s="31"/>
      <c r="M80" s="31"/>
      <c r="N80" s="31"/>
      <c r="O80" s="31"/>
      <c r="P80" s="170">
        <v>0.5</v>
      </c>
      <c r="Q80" s="131"/>
      <c r="R80" s="31"/>
      <c r="S80" s="31"/>
      <c r="T80" s="31"/>
      <c r="U80" s="31"/>
      <c r="V80" s="31"/>
      <c r="W80" s="170">
        <v>1</v>
      </c>
      <c r="X80" s="31"/>
      <c r="Y80" s="31"/>
      <c r="Z80" s="31"/>
      <c r="AA80" s="31"/>
      <c r="AB80" s="31"/>
      <c r="AC80" s="31"/>
      <c r="AD80" s="170">
        <v>1</v>
      </c>
      <c r="AE80" s="31"/>
      <c r="AF80" s="31"/>
      <c r="AG80" s="31"/>
      <c r="AH80" s="31"/>
      <c r="AI80" s="31"/>
      <c r="AJ80" s="31"/>
      <c r="AK80" s="170">
        <v>1</v>
      </c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52"/>
      <c r="AZ80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</row>
    <row r="81" spans="1:82" ht="15.75">
      <c r="A81">
        <v>72</v>
      </c>
      <c r="E81" s="42">
        <v>28</v>
      </c>
      <c r="F81" s="135" t="s">
        <v>556</v>
      </c>
      <c r="G81" s="136"/>
      <c r="H81" s="16">
        <v>1</v>
      </c>
      <c r="I81" s="188"/>
      <c r="J81" s="31"/>
      <c r="K81" s="31"/>
      <c r="L81" s="31"/>
      <c r="M81" s="31"/>
      <c r="N81" s="31"/>
      <c r="O81" s="31"/>
      <c r="P81" s="170">
        <v>0.5</v>
      </c>
      <c r="Q81" s="131"/>
      <c r="R81" s="31"/>
      <c r="S81" s="31"/>
      <c r="T81" s="31"/>
      <c r="U81" s="31"/>
      <c r="V81" s="31"/>
      <c r="W81" s="170">
        <v>0.5</v>
      </c>
      <c r="X81" s="31"/>
      <c r="Y81" s="31"/>
      <c r="Z81" s="31"/>
      <c r="AA81" s="31"/>
      <c r="AB81" s="31"/>
      <c r="AC81" s="31"/>
      <c r="AD81" s="170">
        <v>0.5</v>
      </c>
      <c r="AE81" s="31"/>
      <c r="AF81" s="31"/>
      <c r="AG81" s="31"/>
      <c r="AH81" s="31"/>
      <c r="AI81" s="31"/>
      <c r="AJ81" s="31"/>
      <c r="AK81" s="170">
        <v>0.5</v>
      </c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52"/>
      <c r="AZ81" s="1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</row>
    <row r="82" spans="1:82" ht="15.75">
      <c r="A82">
        <v>73</v>
      </c>
      <c r="E82" s="42">
        <v>29</v>
      </c>
      <c r="F82" s="135" t="s">
        <v>374</v>
      </c>
      <c r="G82" s="136"/>
      <c r="H82" s="16">
        <v>1</v>
      </c>
      <c r="I82" s="188"/>
      <c r="J82" s="31"/>
      <c r="K82" s="31"/>
      <c r="L82" s="31"/>
      <c r="M82" s="31"/>
      <c r="N82" s="31"/>
      <c r="O82" s="31"/>
      <c r="P82" s="170">
        <v>1</v>
      </c>
      <c r="Q82" s="131"/>
      <c r="R82" s="31"/>
      <c r="S82" s="31"/>
      <c r="T82" s="31"/>
      <c r="U82" s="31"/>
      <c r="V82" s="31"/>
      <c r="W82" s="170">
        <v>1</v>
      </c>
      <c r="X82" s="31"/>
      <c r="Y82" s="31"/>
      <c r="Z82" s="31"/>
      <c r="AA82" s="31"/>
      <c r="AB82" s="31"/>
      <c r="AC82" s="31"/>
      <c r="AD82" s="172">
        <v>1</v>
      </c>
      <c r="AE82" s="31"/>
      <c r="AF82" s="31"/>
      <c r="AG82" s="31"/>
      <c r="AH82" s="31"/>
      <c r="AI82" s="31"/>
      <c r="AJ82" s="31"/>
      <c r="AK82" s="170">
        <v>1</v>
      </c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52"/>
      <c r="AZ82" s="1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</row>
    <row r="83" spans="1:82" ht="15.75">
      <c r="A83">
        <v>74</v>
      </c>
      <c r="E83" s="42">
        <v>30</v>
      </c>
      <c r="F83" s="135" t="s">
        <v>423</v>
      </c>
      <c r="G83" s="136"/>
      <c r="H83" s="16">
        <v>1</v>
      </c>
      <c r="I83" s="188"/>
      <c r="J83" s="31"/>
      <c r="K83" s="131"/>
      <c r="L83" s="131"/>
      <c r="M83" s="131"/>
      <c r="N83" s="131"/>
      <c r="O83" s="131"/>
      <c r="P83" s="170">
        <v>0.5</v>
      </c>
      <c r="Q83" s="131"/>
      <c r="R83" s="131"/>
      <c r="S83" s="131"/>
      <c r="T83" s="131"/>
      <c r="U83" s="131"/>
      <c r="V83" s="131"/>
      <c r="W83" s="170">
        <v>0</v>
      </c>
      <c r="X83" s="131"/>
      <c r="Y83" s="131"/>
      <c r="Z83" s="131"/>
      <c r="AA83" s="131"/>
      <c r="AB83" s="131"/>
      <c r="AC83" s="131"/>
      <c r="AD83" s="170">
        <v>0</v>
      </c>
      <c r="AE83" s="131"/>
      <c r="AF83" s="131"/>
      <c r="AG83" s="131"/>
      <c r="AH83" s="131"/>
      <c r="AI83" s="131"/>
      <c r="AJ83" s="131"/>
      <c r="AK83" s="170">
        <v>0.5</v>
      </c>
      <c r="AL83" s="131"/>
      <c r="AM83" s="131"/>
      <c r="AN83" s="131"/>
      <c r="AO83" s="131"/>
      <c r="AP83" s="131"/>
      <c r="AQ83" s="131"/>
      <c r="AR83" s="31"/>
      <c r="AS83" s="31"/>
      <c r="AT83" s="31"/>
      <c r="AU83" s="31"/>
      <c r="AV83" s="31"/>
      <c r="AW83" s="31"/>
      <c r="AX83" s="31"/>
      <c r="AY83" s="52"/>
      <c r="AZ8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</row>
    <row r="84" spans="1:82" ht="15.75">
      <c r="A84">
        <v>75</v>
      </c>
      <c r="E84" s="42">
        <v>31</v>
      </c>
      <c r="F84" s="135" t="s">
        <v>375</v>
      </c>
      <c r="G84" s="136"/>
      <c r="H84" s="16">
        <v>1</v>
      </c>
      <c r="I84" s="188"/>
      <c r="J84" s="31"/>
      <c r="K84" s="131"/>
      <c r="L84" s="131"/>
      <c r="M84" s="131"/>
      <c r="N84" s="131"/>
      <c r="O84" s="131"/>
      <c r="P84" s="170">
        <v>1</v>
      </c>
      <c r="Q84" s="131"/>
      <c r="R84" s="131"/>
      <c r="S84" s="131"/>
      <c r="T84" s="131"/>
      <c r="U84" s="131"/>
      <c r="V84" s="131"/>
      <c r="W84" s="170">
        <v>0.5</v>
      </c>
      <c r="X84" s="131"/>
      <c r="Y84" s="131"/>
      <c r="Z84" s="131"/>
      <c r="AA84" s="131"/>
      <c r="AB84" s="131"/>
      <c r="AC84" s="131"/>
      <c r="AD84" s="170">
        <v>0.5</v>
      </c>
      <c r="AE84" s="131"/>
      <c r="AF84" s="131"/>
      <c r="AG84" s="131"/>
      <c r="AH84" s="131"/>
      <c r="AI84" s="131"/>
      <c r="AJ84" s="131"/>
      <c r="AK84" s="170">
        <v>0.5</v>
      </c>
      <c r="AL84" s="131"/>
      <c r="AM84" s="131"/>
      <c r="AN84" s="131"/>
      <c r="AO84" s="131"/>
      <c r="AP84" s="131"/>
      <c r="AQ84" s="131"/>
      <c r="AR84" s="31"/>
      <c r="AS84" s="31"/>
      <c r="AT84" s="31"/>
      <c r="AU84" s="31"/>
      <c r="AV84" s="31"/>
      <c r="AW84" s="31"/>
      <c r="AX84" s="31"/>
      <c r="AY84" s="52"/>
      <c r="AZ84" s="1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</row>
    <row r="85" spans="1:82" ht="15.75">
      <c r="A85">
        <v>76</v>
      </c>
      <c r="E85" s="42">
        <v>32</v>
      </c>
      <c r="F85" s="135" t="s">
        <v>557</v>
      </c>
      <c r="G85" s="136"/>
      <c r="H85" s="16">
        <v>1</v>
      </c>
      <c r="I85" s="188"/>
      <c r="J85" s="31"/>
      <c r="K85" s="31"/>
      <c r="L85" s="31"/>
      <c r="M85" s="31"/>
      <c r="N85" s="31"/>
      <c r="O85" s="31"/>
      <c r="P85" s="170">
        <v>0.5</v>
      </c>
      <c r="Q85" s="131"/>
      <c r="R85" s="31"/>
      <c r="S85" s="31"/>
      <c r="T85" s="31"/>
      <c r="U85" s="31"/>
      <c r="V85" s="31"/>
      <c r="W85" s="170">
        <v>0.5</v>
      </c>
      <c r="X85" s="31"/>
      <c r="Y85" s="31"/>
      <c r="Z85" s="31"/>
      <c r="AA85" s="31"/>
      <c r="AB85" s="31"/>
      <c r="AC85" s="31"/>
      <c r="AD85" s="170">
        <v>0.5</v>
      </c>
      <c r="AE85" s="31"/>
      <c r="AF85" s="31"/>
      <c r="AG85" s="31"/>
      <c r="AH85" s="31"/>
      <c r="AI85" s="31"/>
      <c r="AJ85" s="31"/>
      <c r="AK85" s="170">
        <v>1</v>
      </c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52"/>
      <c r="AZ85" s="1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</row>
    <row r="86" spans="1:82" ht="15.75">
      <c r="A86">
        <v>78</v>
      </c>
      <c r="E86" s="42">
        <v>34</v>
      </c>
      <c r="F86" s="135" t="s">
        <v>376</v>
      </c>
      <c r="G86" s="136"/>
      <c r="H86" s="16">
        <v>1</v>
      </c>
      <c r="I86" s="188"/>
      <c r="J86" s="31"/>
      <c r="K86" s="131"/>
      <c r="L86" s="131"/>
      <c r="M86" s="131"/>
      <c r="N86" s="131"/>
      <c r="O86" s="131"/>
      <c r="P86" s="170">
        <v>0.5</v>
      </c>
      <c r="Q86" s="131"/>
      <c r="R86" s="131"/>
      <c r="S86" s="131"/>
      <c r="T86" s="131"/>
      <c r="U86" s="131"/>
      <c r="V86" s="131"/>
      <c r="W86" s="170">
        <v>0.5</v>
      </c>
      <c r="X86" s="131"/>
      <c r="Y86" s="131"/>
      <c r="Z86" s="131"/>
      <c r="AA86" s="131"/>
      <c r="AB86" s="131"/>
      <c r="AC86" s="131"/>
      <c r="AD86" s="170">
        <v>0.5</v>
      </c>
      <c r="AE86" s="131"/>
      <c r="AF86" s="131"/>
      <c r="AG86" s="131"/>
      <c r="AH86" s="131"/>
      <c r="AI86" s="131"/>
      <c r="AJ86" s="131"/>
      <c r="AK86" s="170">
        <v>0.5</v>
      </c>
      <c r="AL86" s="131"/>
      <c r="AM86" s="131"/>
      <c r="AN86" s="131"/>
      <c r="AO86" s="131"/>
      <c r="AP86" s="131"/>
      <c r="AQ86" s="131"/>
      <c r="AR86" s="31"/>
      <c r="AS86" s="31"/>
      <c r="AT86" s="31"/>
      <c r="AU86" s="31"/>
      <c r="AV86" s="31"/>
      <c r="AW86" s="31"/>
      <c r="AX86" s="31"/>
      <c r="AY86" s="52"/>
      <c r="AZ86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</row>
    <row r="87" spans="1:82" ht="15.75">
      <c r="A87">
        <v>79</v>
      </c>
      <c r="E87" s="42">
        <v>35</v>
      </c>
      <c r="F87" s="135" t="s">
        <v>377</v>
      </c>
      <c r="G87" s="136"/>
      <c r="H87" s="16">
        <v>1</v>
      </c>
      <c r="I87" s="188"/>
      <c r="J87" s="31"/>
      <c r="K87" s="131"/>
      <c r="L87" s="131"/>
      <c r="M87" s="131"/>
      <c r="N87" s="131"/>
      <c r="O87" s="131"/>
      <c r="P87" s="170">
        <v>1</v>
      </c>
      <c r="Q87" s="131"/>
      <c r="R87" s="131"/>
      <c r="S87" s="131"/>
      <c r="T87" s="131"/>
      <c r="U87" s="131"/>
      <c r="V87" s="131"/>
      <c r="W87" s="170">
        <v>1</v>
      </c>
      <c r="X87" s="131"/>
      <c r="Y87" s="131"/>
      <c r="Z87" s="131"/>
      <c r="AA87" s="131"/>
      <c r="AB87" s="131"/>
      <c r="AC87" s="131"/>
      <c r="AD87" s="170">
        <v>1</v>
      </c>
      <c r="AE87" s="131"/>
      <c r="AF87" s="131"/>
      <c r="AG87" s="131"/>
      <c r="AH87" s="131"/>
      <c r="AI87" s="131"/>
      <c r="AJ87" s="131"/>
      <c r="AK87" s="170">
        <v>1</v>
      </c>
      <c r="AL87" s="131"/>
      <c r="AM87" s="131"/>
      <c r="AN87" s="131"/>
      <c r="AO87" s="131"/>
      <c r="AP87" s="131"/>
      <c r="AQ87" s="131"/>
      <c r="AR87" s="31"/>
      <c r="AS87" s="31"/>
      <c r="AT87" s="31"/>
      <c r="AU87" s="31"/>
      <c r="AV87" s="31"/>
      <c r="AW87" s="31"/>
      <c r="AX87" s="31"/>
      <c r="AY87" s="52"/>
      <c r="AZ87" s="1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</row>
    <row r="88" spans="1:52" ht="15.75">
      <c r="A88">
        <v>80</v>
      </c>
      <c r="E88" s="42">
        <v>36</v>
      </c>
      <c r="F88" s="135" t="s">
        <v>100</v>
      </c>
      <c r="G88" s="136"/>
      <c r="H88" s="60">
        <v>1</v>
      </c>
      <c r="I88" s="186"/>
      <c r="J88" s="75"/>
      <c r="K88" s="131"/>
      <c r="L88" s="131"/>
      <c r="M88" s="131"/>
      <c r="N88" s="131"/>
      <c r="O88" s="131"/>
      <c r="P88" s="170">
        <v>0.5</v>
      </c>
      <c r="Q88" s="131"/>
      <c r="R88" s="131"/>
      <c r="S88" s="131"/>
      <c r="T88" s="131"/>
      <c r="U88" s="131"/>
      <c r="V88" s="131"/>
      <c r="W88" s="170">
        <v>0.5</v>
      </c>
      <c r="X88" s="131"/>
      <c r="Y88" s="131"/>
      <c r="Z88" s="131"/>
      <c r="AA88" s="131"/>
      <c r="AB88" s="131"/>
      <c r="AC88" s="131"/>
      <c r="AD88" s="170">
        <v>0.5</v>
      </c>
      <c r="AE88" s="131"/>
      <c r="AF88" s="131"/>
      <c r="AG88" s="131"/>
      <c r="AH88" s="131"/>
      <c r="AI88" s="131"/>
      <c r="AJ88" s="131"/>
      <c r="AK88" s="170">
        <v>1</v>
      </c>
      <c r="AL88" s="131"/>
      <c r="AM88" s="131"/>
      <c r="AN88" s="131"/>
      <c r="AO88" s="131"/>
      <c r="AP88" s="131"/>
      <c r="AQ88" s="131"/>
      <c r="AR88" s="75"/>
      <c r="AS88" s="75"/>
      <c r="AT88" s="75"/>
      <c r="AU88" s="75"/>
      <c r="AV88" s="75"/>
      <c r="AW88" s="75"/>
      <c r="AX88" s="75"/>
      <c r="AY88" s="52"/>
      <c r="AZ88" s="1"/>
    </row>
    <row r="89" spans="1:82" ht="15.75">
      <c r="A89">
        <v>59</v>
      </c>
      <c r="E89" s="42">
        <v>15</v>
      </c>
      <c r="F89" s="135" t="s">
        <v>378</v>
      </c>
      <c r="G89" s="136"/>
      <c r="H89" s="16">
        <v>1</v>
      </c>
      <c r="I89" s="185"/>
      <c r="J89" s="131"/>
      <c r="K89" s="131"/>
      <c r="L89" s="131"/>
      <c r="M89" s="131"/>
      <c r="N89" s="131"/>
      <c r="O89" s="131"/>
      <c r="P89" s="170">
        <v>0.5</v>
      </c>
      <c r="Q89" s="131"/>
      <c r="R89" s="131"/>
      <c r="S89" s="131"/>
      <c r="T89" s="131"/>
      <c r="U89" s="131"/>
      <c r="V89" s="131"/>
      <c r="W89" s="170">
        <v>0.5</v>
      </c>
      <c r="X89" s="131"/>
      <c r="Y89" s="131"/>
      <c r="Z89" s="131"/>
      <c r="AA89" s="131"/>
      <c r="AB89" s="131"/>
      <c r="AC89" s="131"/>
      <c r="AD89" s="170">
        <v>0.5</v>
      </c>
      <c r="AE89" s="131"/>
      <c r="AF89" s="131"/>
      <c r="AG89" s="131"/>
      <c r="AH89" s="131"/>
      <c r="AI89" s="131"/>
      <c r="AJ89" s="131"/>
      <c r="AK89" s="170">
        <v>0.5</v>
      </c>
      <c r="AL89" s="131"/>
      <c r="AM89" s="131"/>
      <c r="AN89" s="131"/>
      <c r="AO89" s="131"/>
      <c r="AP89" s="131"/>
      <c r="AQ89" s="131"/>
      <c r="AR89" s="31"/>
      <c r="AS89" s="31"/>
      <c r="AT89" s="31"/>
      <c r="AU89" s="31"/>
      <c r="AV89" s="31"/>
      <c r="AW89" s="31"/>
      <c r="AX89" s="31"/>
      <c r="AY89" s="52"/>
      <c r="AZ89"/>
      <c r="BB89" s="13"/>
      <c r="BC89" s="13"/>
      <c r="BD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</row>
    <row r="90" spans="1:82" ht="15.75">
      <c r="A90">
        <v>63</v>
      </c>
      <c r="E90" s="42">
        <v>19</v>
      </c>
      <c r="F90" s="135" t="s">
        <v>558</v>
      </c>
      <c r="G90" s="136"/>
      <c r="H90" s="16">
        <v>1</v>
      </c>
      <c r="I90" s="188"/>
      <c r="J90" s="31"/>
      <c r="K90" s="31"/>
      <c r="L90" s="31"/>
      <c r="M90" s="31"/>
      <c r="N90" s="31"/>
      <c r="O90" s="31"/>
      <c r="P90" s="170">
        <v>0.5</v>
      </c>
      <c r="Q90" s="31"/>
      <c r="R90" s="31"/>
      <c r="S90" s="31"/>
      <c r="T90" s="31"/>
      <c r="U90" s="31"/>
      <c r="V90" s="31"/>
      <c r="W90" s="170">
        <v>0.5</v>
      </c>
      <c r="X90" s="31"/>
      <c r="Y90" s="31"/>
      <c r="Z90" s="31"/>
      <c r="AA90" s="31"/>
      <c r="AB90" s="31"/>
      <c r="AC90" s="31"/>
      <c r="AD90" s="170">
        <v>0.5</v>
      </c>
      <c r="AE90" s="31"/>
      <c r="AF90" s="31"/>
      <c r="AG90" s="31"/>
      <c r="AH90" s="31"/>
      <c r="AI90" s="31"/>
      <c r="AJ90" s="31"/>
      <c r="AK90" s="170">
        <v>0.5</v>
      </c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52"/>
      <c r="AZ90" s="1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</row>
    <row r="91" spans="1:82" ht="15.75">
      <c r="A91">
        <v>66</v>
      </c>
      <c r="E91" s="42">
        <v>22</v>
      </c>
      <c r="F91" s="135" t="s">
        <v>57</v>
      </c>
      <c r="G91" s="136"/>
      <c r="H91" s="60">
        <v>1</v>
      </c>
      <c r="I91" s="188"/>
      <c r="J91" s="31"/>
      <c r="K91" s="31"/>
      <c r="L91" s="31"/>
      <c r="M91" s="31"/>
      <c r="N91" s="31"/>
      <c r="O91" s="31"/>
      <c r="P91" s="170">
        <v>0.5</v>
      </c>
      <c r="Q91" s="31"/>
      <c r="R91" s="31"/>
      <c r="S91" s="31"/>
      <c r="T91" s="31"/>
      <c r="U91" s="31"/>
      <c r="V91" s="31"/>
      <c r="W91" s="170">
        <v>0.5</v>
      </c>
      <c r="X91" s="31"/>
      <c r="Y91" s="31"/>
      <c r="Z91" s="31"/>
      <c r="AA91" s="31"/>
      <c r="AB91" s="31"/>
      <c r="AC91" s="31"/>
      <c r="AD91" s="170">
        <v>0.5</v>
      </c>
      <c r="AE91" s="31"/>
      <c r="AF91" s="31"/>
      <c r="AG91" s="31"/>
      <c r="AH91" s="31"/>
      <c r="AI91" s="31"/>
      <c r="AJ91" s="31"/>
      <c r="AK91" s="170">
        <v>0.5</v>
      </c>
      <c r="AL91" s="31"/>
      <c r="AM91" s="31"/>
      <c r="AN91" s="31"/>
      <c r="AO91" s="31"/>
      <c r="AP91" s="31"/>
      <c r="AQ91" s="31"/>
      <c r="AR91" s="131"/>
      <c r="AS91" s="131"/>
      <c r="AT91" s="131"/>
      <c r="AU91" s="131"/>
      <c r="AV91" s="131"/>
      <c r="AW91" s="131"/>
      <c r="AX91" s="131"/>
      <c r="AY91" s="52"/>
      <c r="AZ91" s="1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</row>
    <row r="92" spans="1:82" ht="15.75">
      <c r="A92">
        <v>60</v>
      </c>
      <c r="E92" s="42">
        <v>16</v>
      </c>
      <c r="F92" s="135" t="s">
        <v>53</v>
      </c>
      <c r="G92" s="136"/>
      <c r="H92" s="16">
        <v>1</v>
      </c>
      <c r="I92" s="188"/>
      <c r="J92" s="31"/>
      <c r="K92" s="31"/>
      <c r="L92" s="31"/>
      <c r="M92" s="31"/>
      <c r="N92" s="31"/>
      <c r="O92" s="31"/>
      <c r="P92" s="170">
        <v>0.5</v>
      </c>
      <c r="Q92" s="31"/>
      <c r="R92" s="31"/>
      <c r="S92" s="31"/>
      <c r="T92" s="31"/>
      <c r="U92" s="31"/>
      <c r="V92" s="31"/>
      <c r="W92" s="170">
        <v>1</v>
      </c>
      <c r="X92" s="31"/>
      <c r="Y92" s="31"/>
      <c r="Z92" s="31"/>
      <c r="AA92" s="31"/>
      <c r="AB92" s="31"/>
      <c r="AC92" s="31"/>
      <c r="AD92" s="170">
        <v>1</v>
      </c>
      <c r="AE92" s="31"/>
      <c r="AF92" s="31"/>
      <c r="AG92" s="31"/>
      <c r="AH92" s="31"/>
      <c r="AI92" s="31"/>
      <c r="AJ92" s="31"/>
      <c r="AK92" s="170">
        <v>1</v>
      </c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52"/>
      <c r="AZ92" s="1"/>
      <c r="BB92" s="13"/>
      <c r="BC92" s="13"/>
      <c r="BD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</row>
    <row r="93" spans="1:82" ht="15.75">
      <c r="A93">
        <v>64</v>
      </c>
      <c r="E93" s="42">
        <v>20</v>
      </c>
      <c r="F93" s="135" t="s">
        <v>55</v>
      </c>
      <c r="G93" s="136"/>
      <c r="H93" s="60">
        <v>1</v>
      </c>
      <c r="I93" s="185"/>
      <c r="J93" s="131"/>
      <c r="K93" s="31"/>
      <c r="L93" s="31"/>
      <c r="M93" s="31"/>
      <c r="N93" s="31"/>
      <c r="O93" s="31"/>
      <c r="P93" s="170">
        <v>1</v>
      </c>
      <c r="Q93" s="31"/>
      <c r="R93" s="31"/>
      <c r="S93" s="31"/>
      <c r="T93" s="31"/>
      <c r="U93" s="31"/>
      <c r="V93" s="31"/>
      <c r="W93" s="170">
        <v>1</v>
      </c>
      <c r="X93" s="31"/>
      <c r="Y93" s="31"/>
      <c r="Z93" s="31"/>
      <c r="AA93" s="31"/>
      <c r="AB93" s="31"/>
      <c r="AC93" s="31"/>
      <c r="AD93" s="170">
        <v>1</v>
      </c>
      <c r="AE93" s="31"/>
      <c r="AF93" s="31"/>
      <c r="AG93" s="31"/>
      <c r="AH93" s="31"/>
      <c r="AI93" s="31"/>
      <c r="AJ93" s="31"/>
      <c r="AK93" s="170">
        <v>1</v>
      </c>
      <c r="AL93" s="31"/>
      <c r="AM93" s="31"/>
      <c r="AN93" s="31"/>
      <c r="AO93" s="31"/>
      <c r="AP93" s="31"/>
      <c r="AQ93" s="31"/>
      <c r="AR93" s="131"/>
      <c r="AS93" s="131"/>
      <c r="AT93" s="131"/>
      <c r="AU93" s="131"/>
      <c r="AV93" s="131"/>
      <c r="AW93" s="131"/>
      <c r="AX93" s="131"/>
      <c r="AY93" s="52"/>
      <c r="AZ93" s="1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</row>
    <row r="94" spans="1:82" ht="15.75">
      <c r="A94">
        <v>65</v>
      </c>
      <c r="E94" s="42">
        <v>21</v>
      </c>
      <c r="F94" s="135" t="s">
        <v>379</v>
      </c>
      <c r="G94" s="136"/>
      <c r="H94" s="16">
        <v>1</v>
      </c>
      <c r="I94" s="188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170">
        <v>0.5</v>
      </c>
      <c r="AD94" s="31"/>
      <c r="AE94" s="31"/>
      <c r="AF94" s="31"/>
      <c r="AG94" s="31"/>
      <c r="AH94" s="31"/>
      <c r="AI94" s="31"/>
      <c r="AJ94" s="170">
        <v>0.5</v>
      </c>
      <c r="AK94" s="31"/>
      <c r="AL94" s="31"/>
      <c r="AM94" s="31"/>
      <c r="AN94" s="31"/>
      <c r="AO94" s="31"/>
      <c r="AP94" s="31"/>
      <c r="AQ94" s="31"/>
      <c r="AR94" s="131"/>
      <c r="AS94" s="131"/>
      <c r="AT94" s="131"/>
      <c r="AU94" s="131"/>
      <c r="AV94" s="131"/>
      <c r="AW94" s="131"/>
      <c r="AX94" s="131"/>
      <c r="AY94" s="52"/>
      <c r="AZ94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</row>
    <row r="95" spans="5:82" ht="15.75">
      <c r="E95" s="42"/>
      <c r="F95" s="135" t="s">
        <v>56</v>
      </c>
      <c r="G95" s="136"/>
      <c r="H95" s="60">
        <v>1</v>
      </c>
      <c r="I95" s="188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170">
        <v>0.5</v>
      </c>
      <c r="AD95" s="31"/>
      <c r="AE95" s="31"/>
      <c r="AF95" s="31"/>
      <c r="AG95" s="31"/>
      <c r="AH95" s="31"/>
      <c r="AI95" s="31"/>
      <c r="AJ95" s="170">
        <v>1</v>
      </c>
      <c r="AK95" s="31"/>
      <c r="AL95" s="31"/>
      <c r="AM95" s="31"/>
      <c r="AN95" s="31"/>
      <c r="AO95" s="31"/>
      <c r="AP95" s="31"/>
      <c r="AQ95" s="31"/>
      <c r="AR95" s="131"/>
      <c r="AS95" s="131"/>
      <c r="AT95" s="131"/>
      <c r="AU95" s="131"/>
      <c r="AV95" s="131"/>
      <c r="AW95" s="131"/>
      <c r="AX95" s="131"/>
      <c r="AY95" s="52"/>
      <c r="AZ95" s="1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</row>
    <row r="96" spans="1:82" ht="15.75">
      <c r="A96">
        <v>77</v>
      </c>
      <c r="E96" s="42">
        <v>33</v>
      </c>
      <c r="F96" s="135" t="s">
        <v>173</v>
      </c>
      <c r="G96" s="136"/>
      <c r="H96" s="16">
        <v>1</v>
      </c>
      <c r="I96" s="188"/>
      <c r="J96" s="31"/>
      <c r="K96" s="131"/>
      <c r="L96" s="131"/>
      <c r="M96" s="131"/>
      <c r="N96" s="131"/>
      <c r="O96" s="170">
        <v>1</v>
      </c>
      <c r="P96" s="131"/>
      <c r="Q96" s="131"/>
      <c r="R96" s="131"/>
      <c r="S96" s="131"/>
      <c r="T96" s="131"/>
      <c r="U96" s="131"/>
      <c r="V96" s="131"/>
      <c r="W96" s="170">
        <v>1</v>
      </c>
      <c r="X96" s="131"/>
      <c r="Y96" s="131"/>
      <c r="Z96" s="131"/>
      <c r="AA96" s="131"/>
      <c r="AB96" s="131"/>
      <c r="AC96" s="131"/>
      <c r="AD96" s="131"/>
      <c r="AE96" s="170">
        <v>1</v>
      </c>
      <c r="AF96" s="131"/>
      <c r="AG96" s="131"/>
      <c r="AH96" s="131"/>
      <c r="AI96" s="131"/>
      <c r="AJ96" s="170">
        <v>1</v>
      </c>
      <c r="AK96" s="131"/>
      <c r="AL96" s="131"/>
      <c r="AM96" s="131"/>
      <c r="AN96" s="131"/>
      <c r="AO96" s="131"/>
      <c r="AP96" s="131"/>
      <c r="AQ96" s="131"/>
      <c r="AR96" s="31"/>
      <c r="AS96" s="31"/>
      <c r="AT96" s="31"/>
      <c r="AU96" s="31"/>
      <c r="AV96" s="31"/>
      <c r="AW96" s="31"/>
      <c r="AX96" s="31"/>
      <c r="AY96" s="52"/>
      <c r="AZ96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</row>
    <row r="97" spans="1:82" ht="15.75">
      <c r="A97">
        <v>81</v>
      </c>
      <c r="E97" s="42">
        <v>37</v>
      </c>
      <c r="F97" s="135" t="s">
        <v>99</v>
      </c>
      <c r="G97" s="136"/>
      <c r="H97" s="60">
        <v>1</v>
      </c>
      <c r="I97" s="186"/>
      <c r="J97" s="75"/>
      <c r="K97" s="131"/>
      <c r="L97" s="131"/>
      <c r="M97" s="131"/>
      <c r="N97" s="131"/>
      <c r="O97" s="170">
        <v>0.5</v>
      </c>
      <c r="P97" s="131"/>
      <c r="Q97" s="131"/>
      <c r="R97" s="131"/>
      <c r="S97" s="131"/>
      <c r="T97" s="131"/>
      <c r="U97" s="131"/>
      <c r="V97" s="131"/>
      <c r="W97" s="170">
        <v>0</v>
      </c>
      <c r="X97" s="131"/>
      <c r="Y97" s="131"/>
      <c r="Z97" s="131"/>
      <c r="AA97" s="131"/>
      <c r="AB97" s="131"/>
      <c r="AC97" s="131"/>
      <c r="AD97" s="131"/>
      <c r="AE97" s="170">
        <v>0</v>
      </c>
      <c r="AF97" s="131"/>
      <c r="AG97" s="131"/>
      <c r="AH97" s="131"/>
      <c r="AI97" s="131"/>
      <c r="AJ97" s="170">
        <v>0</v>
      </c>
      <c r="AK97" s="131"/>
      <c r="AL97" s="131"/>
      <c r="AM97" s="131"/>
      <c r="AN97" s="131"/>
      <c r="AO97" s="131"/>
      <c r="AP97" s="131"/>
      <c r="AQ97" s="131"/>
      <c r="AR97" s="75"/>
      <c r="AS97" s="75"/>
      <c r="AT97" s="75"/>
      <c r="AU97" s="75"/>
      <c r="AV97" s="75"/>
      <c r="AW97" s="75"/>
      <c r="AX97" s="75"/>
      <c r="AY97" s="52"/>
      <c r="AZ97" s="1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</row>
    <row r="98" spans="1:82" ht="15.75">
      <c r="A98">
        <v>82</v>
      </c>
      <c r="E98" s="42">
        <v>38</v>
      </c>
      <c r="F98" s="135" t="s">
        <v>54</v>
      </c>
      <c r="G98" s="136"/>
      <c r="H98" s="60">
        <v>1</v>
      </c>
      <c r="I98" s="186"/>
      <c r="J98" s="75"/>
      <c r="K98" s="31"/>
      <c r="L98" s="31"/>
      <c r="M98" s="31"/>
      <c r="N98" s="31"/>
      <c r="O98" s="170">
        <v>0</v>
      </c>
      <c r="P98" s="31"/>
      <c r="Q98" s="31"/>
      <c r="R98" s="31"/>
      <c r="S98" s="31"/>
      <c r="T98" s="31"/>
      <c r="U98" s="31"/>
      <c r="V98" s="31"/>
      <c r="W98" s="170">
        <v>0</v>
      </c>
      <c r="X98" s="31"/>
      <c r="Y98" s="31"/>
      <c r="Z98" s="31"/>
      <c r="AA98" s="31"/>
      <c r="AB98" s="31"/>
      <c r="AC98" s="31"/>
      <c r="AD98" s="31"/>
      <c r="AE98" s="170">
        <v>0</v>
      </c>
      <c r="AF98" s="31"/>
      <c r="AG98" s="31"/>
      <c r="AH98" s="31"/>
      <c r="AI98" s="31"/>
      <c r="AJ98" s="170">
        <v>0</v>
      </c>
      <c r="AK98" s="31"/>
      <c r="AL98" s="31"/>
      <c r="AM98" s="31"/>
      <c r="AN98" s="31"/>
      <c r="AO98" s="31"/>
      <c r="AP98" s="31"/>
      <c r="AQ98" s="31"/>
      <c r="AR98" s="75"/>
      <c r="AS98" s="75"/>
      <c r="AT98" s="75"/>
      <c r="AU98" s="75"/>
      <c r="AV98" s="75"/>
      <c r="AW98" s="75"/>
      <c r="AX98" s="75"/>
      <c r="AY98" s="52"/>
      <c r="AZ98" s="1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</row>
    <row r="99" spans="1:82" ht="15.75">
      <c r="A99">
        <v>83</v>
      </c>
      <c r="E99" s="42">
        <v>39</v>
      </c>
      <c r="F99" s="135" t="s">
        <v>90</v>
      </c>
      <c r="G99" s="136"/>
      <c r="H99" s="60">
        <v>1</v>
      </c>
      <c r="I99" s="186"/>
      <c r="J99" s="75"/>
      <c r="K99" s="131"/>
      <c r="L99" s="131"/>
      <c r="M99" s="131"/>
      <c r="N99" s="131"/>
      <c r="O99" s="170">
        <v>1</v>
      </c>
      <c r="P99" s="131"/>
      <c r="Q99" s="131"/>
      <c r="R99" s="131"/>
      <c r="S99" s="131"/>
      <c r="T99" s="131"/>
      <c r="U99" s="131"/>
      <c r="V99" s="131"/>
      <c r="W99" s="170">
        <v>0</v>
      </c>
      <c r="X99" s="131"/>
      <c r="Y99" s="131"/>
      <c r="Z99" s="131"/>
      <c r="AA99" s="131"/>
      <c r="AB99" s="131"/>
      <c r="AC99" s="131"/>
      <c r="AD99" s="131"/>
      <c r="AE99" s="170">
        <v>0.5</v>
      </c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75"/>
      <c r="AS99" s="75"/>
      <c r="AT99" s="75"/>
      <c r="AU99" s="75"/>
      <c r="AV99" s="75"/>
      <c r="AW99" s="75"/>
      <c r="AX99" s="75"/>
      <c r="AY99" s="52"/>
      <c r="AZ99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</row>
    <row r="100" spans="1:52" ht="15.75">
      <c r="A100">
        <v>84</v>
      </c>
      <c r="E100" s="55"/>
      <c r="F100" s="135"/>
      <c r="G100" s="136"/>
      <c r="H100" s="63"/>
      <c r="I100" s="185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52"/>
      <c r="AZ100" s="1"/>
    </row>
    <row r="101" spans="1:126" ht="15.75">
      <c r="A101">
        <v>85</v>
      </c>
      <c r="E101" s="45"/>
      <c r="F101" s="1"/>
      <c r="H101" s="60" t="s">
        <v>1</v>
      </c>
      <c r="I101" s="187"/>
      <c r="J101" s="134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52"/>
      <c r="AZ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</row>
    <row r="102" spans="1:126" ht="18">
      <c r="A102">
        <v>86</v>
      </c>
      <c r="C102" s="51">
        <v>3</v>
      </c>
      <c r="E102" s="46"/>
      <c r="F102" s="48" t="s">
        <v>8</v>
      </c>
      <c r="G102" s="58" t="s">
        <v>1</v>
      </c>
      <c r="H102" s="58" t="s">
        <v>1</v>
      </c>
      <c r="I102" s="189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4"/>
      <c r="AV102" s="164"/>
      <c r="AW102" s="164"/>
      <c r="AX102" s="164"/>
      <c r="AY102" s="52"/>
      <c r="AZ102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</row>
    <row r="103" spans="1:126" ht="15.75">
      <c r="A103">
        <v>87</v>
      </c>
      <c r="E103" s="77"/>
      <c r="F103" s="79">
        <f>'RESUM MENSUAL ENVASOS'!F10</f>
        <v>5995</v>
      </c>
      <c r="G103" s="67"/>
      <c r="H103" s="67"/>
      <c r="I103" s="186"/>
      <c r="J103" s="75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52"/>
      <c r="AZ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</row>
    <row r="104" spans="1:126" ht="24" customHeight="1">
      <c r="A104">
        <v>88</v>
      </c>
      <c r="E104" s="55"/>
      <c r="F104" s="43" t="s">
        <v>6</v>
      </c>
      <c r="G104" s="43"/>
      <c r="H104" s="16" t="s">
        <v>1</v>
      </c>
      <c r="I104" s="185"/>
      <c r="J104" s="53"/>
      <c r="K104" s="144">
        <f aca="true" t="shared" si="2" ref="K104:AS104">K7</f>
        <v>1</v>
      </c>
      <c r="L104" s="144">
        <f t="shared" si="2"/>
        <v>2</v>
      </c>
      <c r="M104" s="144">
        <f t="shared" si="2"/>
        <v>3</v>
      </c>
      <c r="N104" s="144">
        <f t="shared" si="2"/>
        <v>4</v>
      </c>
      <c r="O104" s="144">
        <f t="shared" si="2"/>
        <v>5</v>
      </c>
      <c r="P104" s="144">
        <f t="shared" si="2"/>
        <v>6</v>
      </c>
      <c r="Q104" s="144">
        <f t="shared" si="2"/>
        <v>7</v>
      </c>
      <c r="R104" s="144">
        <f t="shared" si="2"/>
        <v>8</v>
      </c>
      <c r="S104" s="144">
        <f t="shared" si="2"/>
        <v>9</v>
      </c>
      <c r="T104" s="144">
        <f t="shared" si="2"/>
        <v>10</v>
      </c>
      <c r="U104" s="144">
        <f t="shared" si="2"/>
        <v>11</v>
      </c>
      <c r="V104" s="144">
        <f t="shared" si="2"/>
        <v>12</v>
      </c>
      <c r="W104" s="144">
        <f t="shared" si="2"/>
        <v>13</v>
      </c>
      <c r="X104" s="144">
        <f t="shared" si="2"/>
        <v>14</v>
      </c>
      <c r="Y104" s="144">
        <f t="shared" si="2"/>
        <v>15</v>
      </c>
      <c r="Z104" s="144">
        <f t="shared" si="2"/>
        <v>16</v>
      </c>
      <c r="AA104" s="144">
        <f t="shared" si="2"/>
        <v>17</v>
      </c>
      <c r="AB104" s="144">
        <f t="shared" si="2"/>
        <v>18</v>
      </c>
      <c r="AC104" s="144">
        <f t="shared" si="2"/>
        <v>19</v>
      </c>
      <c r="AD104" s="144">
        <f t="shared" si="2"/>
        <v>20</v>
      </c>
      <c r="AE104" s="144">
        <f t="shared" si="2"/>
        <v>21</v>
      </c>
      <c r="AF104" s="144">
        <f t="shared" si="2"/>
        <v>22</v>
      </c>
      <c r="AG104" s="144">
        <f t="shared" si="2"/>
        <v>23</v>
      </c>
      <c r="AH104" s="144">
        <f t="shared" si="2"/>
        <v>24</v>
      </c>
      <c r="AI104" s="144">
        <f t="shared" si="2"/>
        <v>25</v>
      </c>
      <c r="AJ104" s="144">
        <f t="shared" si="2"/>
        <v>26</v>
      </c>
      <c r="AK104" s="144">
        <f t="shared" si="2"/>
        <v>27</v>
      </c>
      <c r="AL104" s="144">
        <f t="shared" si="2"/>
        <v>28</v>
      </c>
      <c r="AM104" s="144">
        <f t="shared" si="2"/>
        <v>29</v>
      </c>
      <c r="AN104" s="144">
        <f t="shared" si="2"/>
        <v>30</v>
      </c>
      <c r="AO104" s="144">
        <f t="shared" si="2"/>
        <v>31</v>
      </c>
      <c r="AP104" s="144">
        <f t="shared" si="2"/>
        <v>0</v>
      </c>
      <c r="AQ104" s="144">
        <f t="shared" si="2"/>
        <v>0</v>
      </c>
      <c r="AR104" s="144">
        <f t="shared" si="2"/>
        <v>0</v>
      </c>
      <c r="AS104" s="144">
        <f t="shared" si="2"/>
        <v>0</v>
      </c>
      <c r="AT104" s="144">
        <f>AT7</f>
        <v>0</v>
      </c>
      <c r="AU104" s="144">
        <f>AU7</f>
        <v>0</v>
      </c>
      <c r="AV104" s="144">
        <f>AV7</f>
        <v>0</v>
      </c>
      <c r="AW104" s="144">
        <f>AW7</f>
        <v>0</v>
      </c>
      <c r="AX104" s="144">
        <f>AX7</f>
        <v>0</v>
      </c>
      <c r="AY104" s="52"/>
      <c r="AZ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</row>
    <row r="105" spans="1:255" ht="15.75">
      <c r="A105">
        <v>89</v>
      </c>
      <c r="E105" s="65">
        <v>1</v>
      </c>
      <c r="F105" s="135" t="s">
        <v>380</v>
      </c>
      <c r="G105" s="136">
        <v>1</v>
      </c>
      <c r="H105" s="60">
        <v>1</v>
      </c>
      <c r="I105" s="185" t="s">
        <v>234</v>
      </c>
      <c r="J105" s="131"/>
      <c r="K105" s="170">
        <v>1</v>
      </c>
      <c r="L105" s="131"/>
      <c r="M105" s="131"/>
      <c r="N105" s="131"/>
      <c r="O105" s="170">
        <v>1</v>
      </c>
      <c r="P105" s="131"/>
      <c r="Q105" s="131"/>
      <c r="R105" s="170">
        <v>1</v>
      </c>
      <c r="S105" s="131"/>
      <c r="T105" s="131"/>
      <c r="U105" s="131"/>
      <c r="V105" s="170">
        <v>0.5</v>
      </c>
      <c r="W105" s="131"/>
      <c r="X105" s="131"/>
      <c r="Y105" s="170">
        <v>1</v>
      </c>
      <c r="Z105" s="131"/>
      <c r="AA105" s="131"/>
      <c r="AB105" s="131"/>
      <c r="AC105" s="172">
        <v>1</v>
      </c>
      <c r="AD105" s="131"/>
      <c r="AE105" s="131"/>
      <c r="AF105" s="170">
        <v>1</v>
      </c>
      <c r="AG105" s="131"/>
      <c r="AH105" s="131"/>
      <c r="AI105" s="131"/>
      <c r="AJ105" s="170">
        <v>1</v>
      </c>
      <c r="AK105" s="131"/>
      <c r="AL105" s="170">
        <v>1</v>
      </c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52"/>
      <c r="AZ105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</row>
    <row r="106" spans="1:116" ht="15.75">
      <c r="A106">
        <v>90</v>
      </c>
      <c r="E106" s="65">
        <v>2</v>
      </c>
      <c r="F106" s="135" t="s">
        <v>136</v>
      </c>
      <c r="G106" s="136">
        <v>1</v>
      </c>
      <c r="H106" s="60">
        <v>1</v>
      </c>
      <c r="I106" s="185" t="s">
        <v>234</v>
      </c>
      <c r="J106" s="131"/>
      <c r="K106" s="170">
        <v>1</v>
      </c>
      <c r="L106" s="131"/>
      <c r="M106" s="131"/>
      <c r="N106" s="131"/>
      <c r="O106" s="170">
        <v>1</v>
      </c>
      <c r="P106" s="131"/>
      <c r="Q106" s="131"/>
      <c r="R106" s="170">
        <v>1</v>
      </c>
      <c r="S106" s="131"/>
      <c r="T106" s="131"/>
      <c r="U106" s="131"/>
      <c r="V106" s="170">
        <v>1</v>
      </c>
      <c r="W106" s="131"/>
      <c r="X106" s="131"/>
      <c r="Y106" s="170">
        <v>1</v>
      </c>
      <c r="Z106" s="131"/>
      <c r="AA106" s="131"/>
      <c r="AB106" s="131"/>
      <c r="AC106" s="172">
        <v>1</v>
      </c>
      <c r="AD106" s="131"/>
      <c r="AE106" s="131"/>
      <c r="AF106" s="170">
        <v>1</v>
      </c>
      <c r="AG106" s="131"/>
      <c r="AH106" s="131"/>
      <c r="AI106" s="131"/>
      <c r="AJ106" s="170">
        <v>1</v>
      </c>
      <c r="AK106" s="131"/>
      <c r="AL106" s="170">
        <v>1</v>
      </c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52"/>
      <c r="AZ106" s="1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</row>
    <row r="107" spans="5:116" ht="15.75">
      <c r="E107" s="65">
        <v>3</v>
      </c>
      <c r="F107" s="135" t="s">
        <v>559</v>
      </c>
      <c r="G107" s="136">
        <v>1</v>
      </c>
      <c r="H107" s="60">
        <v>1</v>
      </c>
      <c r="I107" s="185" t="s">
        <v>234</v>
      </c>
      <c r="J107" s="131"/>
      <c r="K107" s="170">
        <v>1</v>
      </c>
      <c r="L107" s="131"/>
      <c r="M107" s="131"/>
      <c r="N107" s="131"/>
      <c r="O107" s="170">
        <v>1</v>
      </c>
      <c r="P107" s="131"/>
      <c r="Q107" s="131"/>
      <c r="R107" s="170">
        <v>1</v>
      </c>
      <c r="S107" s="131"/>
      <c r="T107" s="131"/>
      <c r="U107" s="131"/>
      <c r="V107" s="170">
        <v>1</v>
      </c>
      <c r="W107" s="131"/>
      <c r="X107" s="131"/>
      <c r="Y107" s="170">
        <v>1</v>
      </c>
      <c r="Z107" s="131"/>
      <c r="AA107" s="131"/>
      <c r="AB107" s="131"/>
      <c r="AC107" s="170">
        <v>1</v>
      </c>
      <c r="AD107" s="131"/>
      <c r="AE107" s="131"/>
      <c r="AF107" s="170">
        <v>1</v>
      </c>
      <c r="AG107" s="131"/>
      <c r="AH107" s="131"/>
      <c r="AI107" s="131"/>
      <c r="AJ107" s="170">
        <v>1</v>
      </c>
      <c r="AK107" s="131"/>
      <c r="AL107" s="170">
        <v>1</v>
      </c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52"/>
      <c r="AZ107" s="1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</row>
    <row r="108" spans="1:85" ht="15.75">
      <c r="A108">
        <v>91</v>
      </c>
      <c r="E108" s="65">
        <v>4</v>
      </c>
      <c r="F108" s="135" t="s">
        <v>200</v>
      </c>
      <c r="G108" s="136">
        <v>1</v>
      </c>
      <c r="H108" s="60">
        <v>1</v>
      </c>
      <c r="I108" s="185" t="s">
        <v>235</v>
      </c>
      <c r="J108" s="53"/>
      <c r="K108" s="170">
        <v>1</v>
      </c>
      <c r="L108" s="53"/>
      <c r="M108" s="53"/>
      <c r="N108" s="53"/>
      <c r="O108" s="170">
        <v>1</v>
      </c>
      <c r="P108" s="53"/>
      <c r="Q108" s="53"/>
      <c r="R108" s="170">
        <v>1</v>
      </c>
      <c r="S108" s="53"/>
      <c r="T108" s="53"/>
      <c r="U108" s="53"/>
      <c r="V108" s="170">
        <v>1</v>
      </c>
      <c r="W108" s="53"/>
      <c r="X108" s="53"/>
      <c r="Y108" s="170">
        <v>1</v>
      </c>
      <c r="Z108" s="53"/>
      <c r="AA108" s="53"/>
      <c r="AB108" s="53"/>
      <c r="AC108" s="170">
        <v>1</v>
      </c>
      <c r="AD108" s="53"/>
      <c r="AE108" s="53"/>
      <c r="AF108" s="170">
        <v>1</v>
      </c>
      <c r="AG108" s="53"/>
      <c r="AH108" s="53"/>
      <c r="AI108" s="53"/>
      <c r="AJ108" s="170">
        <v>1</v>
      </c>
      <c r="AK108" s="53"/>
      <c r="AL108" s="170">
        <v>1</v>
      </c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2"/>
      <c r="AZ108" s="1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</row>
    <row r="109" spans="1:84" ht="15.75">
      <c r="A109">
        <v>98</v>
      </c>
      <c r="E109" s="65">
        <v>5</v>
      </c>
      <c r="F109" s="135" t="s">
        <v>142</v>
      </c>
      <c r="G109" s="136"/>
      <c r="H109" s="60">
        <v>1</v>
      </c>
      <c r="I109" s="185" t="s">
        <v>234</v>
      </c>
      <c r="J109" s="53"/>
      <c r="K109" s="170">
        <v>0.5</v>
      </c>
      <c r="L109" s="53"/>
      <c r="M109" s="53"/>
      <c r="N109" s="53"/>
      <c r="O109" s="53"/>
      <c r="P109" s="53"/>
      <c r="Q109" s="53"/>
      <c r="R109" s="170">
        <v>1</v>
      </c>
      <c r="S109" s="53"/>
      <c r="T109" s="53"/>
      <c r="U109" s="53"/>
      <c r="V109" s="170">
        <v>0.5</v>
      </c>
      <c r="W109" s="53"/>
      <c r="X109" s="53"/>
      <c r="Z109" s="53"/>
      <c r="AA109" s="53"/>
      <c r="AB109" s="53"/>
      <c r="AC109" s="170">
        <v>0.5</v>
      </c>
      <c r="AD109" s="53"/>
      <c r="AE109" s="53"/>
      <c r="AF109" s="53"/>
      <c r="AG109" s="53"/>
      <c r="AH109" s="53"/>
      <c r="AI109" s="53"/>
      <c r="AJ109" s="170">
        <v>1</v>
      </c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2"/>
      <c r="AZ109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1:84" ht="15.75">
      <c r="A110">
        <v>99</v>
      </c>
      <c r="E110" s="65">
        <v>6</v>
      </c>
      <c r="F110" s="135" t="s">
        <v>143</v>
      </c>
      <c r="G110" s="136"/>
      <c r="H110" s="16">
        <v>1</v>
      </c>
      <c r="I110" s="185" t="s">
        <v>234</v>
      </c>
      <c r="J110" s="53"/>
      <c r="K110" s="170">
        <v>0.5</v>
      </c>
      <c r="L110" s="53"/>
      <c r="M110" s="53"/>
      <c r="N110" s="53"/>
      <c r="O110" s="53"/>
      <c r="P110" s="53"/>
      <c r="Q110" s="53"/>
      <c r="R110" s="170">
        <v>0.5</v>
      </c>
      <c r="S110" s="53"/>
      <c r="T110" s="53"/>
      <c r="U110" s="53"/>
      <c r="V110" s="170">
        <v>1</v>
      </c>
      <c r="W110" s="53"/>
      <c r="X110" s="53"/>
      <c r="Y110" s="53"/>
      <c r="Z110" s="53"/>
      <c r="AA110" s="53"/>
      <c r="AB110" s="53"/>
      <c r="AC110" s="170">
        <v>0.5</v>
      </c>
      <c r="AD110" s="53"/>
      <c r="AE110" s="53"/>
      <c r="AF110" s="53"/>
      <c r="AG110" s="53"/>
      <c r="AH110" s="53"/>
      <c r="AI110" s="53"/>
      <c r="AJ110" s="170">
        <v>1</v>
      </c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2"/>
      <c r="AZ110" s="1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</row>
    <row r="111" spans="1:82" ht="15.75">
      <c r="A111">
        <v>100</v>
      </c>
      <c r="E111" s="65">
        <v>7</v>
      </c>
      <c r="F111" s="135" t="s">
        <v>144</v>
      </c>
      <c r="G111" s="136">
        <v>1</v>
      </c>
      <c r="H111" s="16">
        <v>1</v>
      </c>
      <c r="I111" s="185" t="s">
        <v>234</v>
      </c>
      <c r="J111" s="131"/>
      <c r="K111" s="170">
        <v>1</v>
      </c>
      <c r="L111" s="131"/>
      <c r="M111" s="131"/>
      <c r="N111" s="131"/>
      <c r="O111" s="170">
        <v>1</v>
      </c>
      <c r="P111" s="131"/>
      <c r="Q111" s="131"/>
      <c r="R111" s="170">
        <v>1</v>
      </c>
      <c r="S111" s="131"/>
      <c r="T111" s="131"/>
      <c r="U111" s="131"/>
      <c r="V111" s="170">
        <v>1</v>
      </c>
      <c r="W111" s="131"/>
      <c r="X111" s="131"/>
      <c r="Y111" s="170">
        <v>1</v>
      </c>
      <c r="Z111" s="131"/>
      <c r="AA111" s="131"/>
      <c r="AB111" s="131"/>
      <c r="AC111" s="170">
        <v>1</v>
      </c>
      <c r="AD111" s="131"/>
      <c r="AE111" s="131"/>
      <c r="AF111" s="170">
        <v>1</v>
      </c>
      <c r="AG111" s="131"/>
      <c r="AH111" s="131"/>
      <c r="AI111" s="131"/>
      <c r="AJ111" s="170">
        <v>0.5</v>
      </c>
      <c r="AK111" s="131"/>
      <c r="AL111" s="170">
        <v>1</v>
      </c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52"/>
      <c r="AZ111" s="1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</row>
    <row r="112" spans="1:84" ht="15.75">
      <c r="A112">
        <v>101</v>
      </c>
      <c r="E112" s="65">
        <v>8</v>
      </c>
      <c r="F112" s="135" t="s">
        <v>145</v>
      </c>
      <c r="G112" s="136"/>
      <c r="H112" s="60">
        <v>1</v>
      </c>
      <c r="I112" s="185" t="s">
        <v>638</v>
      </c>
      <c r="J112" s="53"/>
      <c r="K112" s="170">
        <v>1</v>
      </c>
      <c r="L112" s="53"/>
      <c r="M112" s="53"/>
      <c r="N112" s="53"/>
      <c r="O112" s="53"/>
      <c r="P112" s="53"/>
      <c r="Q112" s="53"/>
      <c r="R112" s="170">
        <v>0.5</v>
      </c>
      <c r="S112" s="53"/>
      <c r="T112" s="53"/>
      <c r="U112" s="53"/>
      <c r="V112" s="170">
        <v>0.5</v>
      </c>
      <c r="W112" s="53"/>
      <c r="X112" s="53"/>
      <c r="Z112" s="53"/>
      <c r="AA112" s="53"/>
      <c r="AB112" s="53"/>
      <c r="AC112" s="170">
        <v>0.5</v>
      </c>
      <c r="AD112" s="53"/>
      <c r="AE112" s="53"/>
      <c r="AF112" s="53"/>
      <c r="AG112" s="53"/>
      <c r="AH112" s="53"/>
      <c r="AI112" s="53"/>
      <c r="AJ112" s="170">
        <v>0.56</v>
      </c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2"/>
      <c r="AZ112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</row>
    <row r="113" spans="1:84" ht="15.75">
      <c r="A113">
        <v>102</v>
      </c>
      <c r="E113" s="65">
        <v>9</v>
      </c>
      <c r="F113" s="135" t="s">
        <v>146</v>
      </c>
      <c r="G113" s="136"/>
      <c r="H113" s="60">
        <v>1</v>
      </c>
      <c r="I113" s="185" t="s">
        <v>234</v>
      </c>
      <c r="J113" s="53"/>
      <c r="K113" s="170">
        <v>0.5</v>
      </c>
      <c r="L113" s="53"/>
      <c r="M113" s="53"/>
      <c r="N113" s="53"/>
      <c r="O113" s="53"/>
      <c r="P113" s="53"/>
      <c r="Q113" s="53"/>
      <c r="R113" s="170">
        <v>0.5</v>
      </c>
      <c r="S113" s="53"/>
      <c r="T113" s="53"/>
      <c r="U113" s="53"/>
      <c r="V113" s="170">
        <v>1</v>
      </c>
      <c r="W113" s="53"/>
      <c r="X113" s="53"/>
      <c r="Y113" s="53"/>
      <c r="Z113" s="53"/>
      <c r="AA113" s="53"/>
      <c r="AB113" s="53"/>
      <c r="AC113" s="170">
        <v>0.5</v>
      </c>
      <c r="AD113" s="53"/>
      <c r="AE113" s="53"/>
      <c r="AF113" s="53"/>
      <c r="AG113" s="53"/>
      <c r="AH113" s="53"/>
      <c r="AI113" s="53"/>
      <c r="AJ113" s="170">
        <v>0.5</v>
      </c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2"/>
      <c r="AZ113" s="1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</row>
    <row r="114" spans="1:84" ht="15.75">
      <c r="A114">
        <v>103</v>
      </c>
      <c r="E114" s="65">
        <v>10</v>
      </c>
      <c r="F114" s="135" t="s">
        <v>147</v>
      </c>
      <c r="G114" s="136"/>
      <c r="H114" s="16">
        <v>1</v>
      </c>
      <c r="I114" s="185" t="s">
        <v>234</v>
      </c>
      <c r="J114" s="53"/>
      <c r="K114" s="170">
        <v>0.5</v>
      </c>
      <c r="L114" s="53"/>
      <c r="M114" s="53"/>
      <c r="N114" s="53"/>
      <c r="O114" s="53"/>
      <c r="P114" s="53"/>
      <c r="Q114" s="53"/>
      <c r="R114" s="170">
        <v>0.5</v>
      </c>
      <c r="S114" s="53"/>
      <c r="T114" s="53"/>
      <c r="U114" s="53"/>
      <c r="V114" s="170">
        <v>1</v>
      </c>
      <c r="W114" s="53"/>
      <c r="X114" s="53"/>
      <c r="Y114" s="53"/>
      <c r="Z114" s="53"/>
      <c r="AA114" s="53"/>
      <c r="AB114" s="53"/>
      <c r="AC114" s="170">
        <v>1</v>
      </c>
      <c r="AD114" s="53"/>
      <c r="AE114" s="53"/>
      <c r="AF114" s="53"/>
      <c r="AG114" s="53"/>
      <c r="AH114" s="53"/>
      <c r="AI114" s="53"/>
      <c r="AJ114" s="170">
        <v>1</v>
      </c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2"/>
      <c r="AZ114" s="1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</row>
    <row r="115" spans="1:84" ht="15.75">
      <c r="A115">
        <v>104</v>
      </c>
      <c r="E115" s="65">
        <v>11</v>
      </c>
      <c r="F115" s="135" t="s">
        <v>381</v>
      </c>
      <c r="G115" s="136"/>
      <c r="H115" s="60">
        <v>1</v>
      </c>
      <c r="I115" s="185" t="s">
        <v>234</v>
      </c>
      <c r="J115" s="53"/>
      <c r="K115" s="170">
        <v>1</v>
      </c>
      <c r="L115" s="53"/>
      <c r="M115" s="53"/>
      <c r="N115" s="53"/>
      <c r="O115" s="53"/>
      <c r="P115" s="53"/>
      <c r="Q115" s="53"/>
      <c r="R115" s="170">
        <v>1</v>
      </c>
      <c r="S115" s="53"/>
      <c r="T115" s="53"/>
      <c r="U115" s="53"/>
      <c r="V115" s="170">
        <v>1</v>
      </c>
      <c r="W115" s="53"/>
      <c r="X115" s="53"/>
      <c r="Y115" s="53"/>
      <c r="Z115" s="53"/>
      <c r="AA115" s="53"/>
      <c r="AB115" s="53"/>
      <c r="AC115" s="170">
        <v>1</v>
      </c>
      <c r="AD115" s="53"/>
      <c r="AE115" s="53"/>
      <c r="AF115" s="53"/>
      <c r="AG115" s="53"/>
      <c r="AH115" s="53"/>
      <c r="AI115" s="53"/>
      <c r="AJ115" s="170">
        <v>0.5</v>
      </c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2"/>
      <c r="AZ115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</row>
    <row r="116" spans="1:84" ht="15.75">
      <c r="A116">
        <v>105</v>
      </c>
      <c r="E116" s="65">
        <v>12</v>
      </c>
      <c r="F116" s="135" t="s">
        <v>382</v>
      </c>
      <c r="G116" s="136"/>
      <c r="H116" s="60">
        <v>1</v>
      </c>
      <c r="I116" s="185" t="s">
        <v>638</v>
      </c>
      <c r="J116" s="53"/>
      <c r="K116" s="170">
        <v>0.5</v>
      </c>
      <c r="L116" s="53"/>
      <c r="M116" s="53"/>
      <c r="N116" s="53"/>
      <c r="O116" s="53"/>
      <c r="P116" s="53"/>
      <c r="Q116" s="53"/>
      <c r="R116" s="170">
        <v>0.5</v>
      </c>
      <c r="S116" s="53"/>
      <c r="T116" s="53"/>
      <c r="U116" s="53"/>
      <c r="V116" s="170">
        <v>0.5</v>
      </c>
      <c r="W116" s="53"/>
      <c r="X116" s="53"/>
      <c r="Y116" s="53"/>
      <c r="Z116" s="53"/>
      <c r="AA116" s="53"/>
      <c r="AB116" s="53"/>
      <c r="AC116" s="170">
        <v>0.5</v>
      </c>
      <c r="AD116" s="53"/>
      <c r="AE116" s="53"/>
      <c r="AF116" s="53"/>
      <c r="AG116" s="53"/>
      <c r="AH116" s="53"/>
      <c r="AI116" s="53"/>
      <c r="AJ116" s="170">
        <v>0.5</v>
      </c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2"/>
      <c r="AZ116" s="1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</row>
    <row r="117" spans="1:84" ht="15.75">
      <c r="A117">
        <v>106</v>
      </c>
      <c r="E117" s="65">
        <v>13</v>
      </c>
      <c r="F117" s="135" t="s">
        <v>36</v>
      </c>
      <c r="G117" s="136"/>
      <c r="H117" s="60">
        <v>1</v>
      </c>
      <c r="I117" s="186" t="s">
        <v>234</v>
      </c>
      <c r="J117" s="75"/>
      <c r="K117" s="170">
        <v>1</v>
      </c>
      <c r="L117" s="75"/>
      <c r="M117" s="75"/>
      <c r="N117" s="75"/>
      <c r="O117" s="75"/>
      <c r="P117" s="75"/>
      <c r="Q117" s="75"/>
      <c r="R117" s="170">
        <v>1</v>
      </c>
      <c r="S117" s="75"/>
      <c r="T117" s="75"/>
      <c r="U117" s="75"/>
      <c r="V117" s="170">
        <v>1</v>
      </c>
      <c r="W117" s="75"/>
      <c r="X117" s="75"/>
      <c r="Y117" s="75"/>
      <c r="Z117" s="75"/>
      <c r="AA117" s="75"/>
      <c r="AB117" s="75"/>
      <c r="AC117" s="170">
        <v>1</v>
      </c>
      <c r="AD117" s="75"/>
      <c r="AE117" s="75"/>
      <c r="AF117" s="75"/>
      <c r="AG117" s="75"/>
      <c r="AH117" s="75"/>
      <c r="AI117" s="75"/>
      <c r="AJ117" s="170">
        <v>0.5</v>
      </c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52"/>
      <c r="AZ117" s="1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</row>
    <row r="118" spans="1:84" ht="15.75">
      <c r="A118">
        <v>107</v>
      </c>
      <c r="E118" s="65">
        <v>14</v>
      </c>
      <c r="F118" s="135" t="s">
        <v>36</v>
      </c>
      <c r="G118" s="136"/>
      <c r="H118" s="60">
        <v>1</v>
      </c>
      <c r="I118" s="186" t="s">
        <v>234</v>
      </c>
      <c r="J118" s="75"/>
      <c r="K118" s="170">
        <v>1</v>
      </c>
      <c r="L118" s="75"/>
      <c r="M118" s="75"/>
      <c r="N118" s="75"/>
      <c r="O118" s="75"/>
      <c r="P118" s="75"/>
      <c r="Q118" s="75"/>
      <c r="R118" s="170">
        <v>1</v>
      </c>
      <c r="S118" s="75"/>
      <c r="T118" s="75"/>
      <c r="U118" s="75"/>
      <c r="V118" s="170">
        <v>1</v>
      </c>
      <c r="W118" s="75"/>
      <c r="X118" s="75"/>
      <c r="Y118" s="75"/>
      <c r="Z118" s="75"/>
      <c r="AA118" s="75"/>
      <c r="AB118" s="75"/>
      <c r="AC118" s="170">
        <v>1</v>
      </c>
      <c r="AD118" s="75"/>
      <c r="AE118" s="75"/>
      <c r="AF118" s="75"/>
      <c r="AG118" s="75"/>
      <c r="AH118" s="75"/>
      <c r="AI118" s="75"/>
      <c r="AJ118" s="170">
        <v>0.5</v>
      </c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52"/>
      <c r="AZ118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</row>
    <row r="119" spans="1:84" ht="15.75">
      <c r="A119">
        <v>108</v>
      </c>
      <c r="E119" s="65">
        <v>15</v>
      </c>
      <c r="F119" s="135" t="s">
        <v>188</v>
      </c>
      <c r="G119" s="136"/>
      <c r="H119" s="60">
        <v>1</v>
      </c>
      <c r="I119" s="186" t="s">
        <v>638</v>
      </c>
      <c r="J119" s="75"/>
      <c r="K119" s="170">
        <v>0.5</v>
      </c>
      <c r="L119" s="75"/>
      <c r="M119" s="75"/>
      <c r="N119" s="75"/>
      <c r="O119" s="75"/>
      <c r="P119" s="75"/>
      <c r="Q119" s="75"/>
      <c r="R119" s="170">
        <v>0.5</v>
      </c>
      <c r="S119" s="75"/>
      <c r="T119" s="75"/>
      <c r="U119" s="75"/>
      <c r="V119" s="170">
        <v>0.5</v>
      </c>
      <c r="W119" s="75"/>
      <c r="X119" s="75"/>
      <c r="Y119" s="75"/>
      <c r="Z119" s="75"/>
      <c r="AA119" s="75"/>
      <c r="AB119" s="75"/>
      <c r="AC119" s="170">
        <v>1</v>
      </c>
      <c r="AD119" s="75"/>
      <c r="AE119" s="75"/>
      <c r="AF119" s="75"/>
      <c r="AG119" s="75"/>
      <c r="AH119" s="75"/>
      <c r="AI119" s="75"/>
      <c r="AJ119" s="170">
        <v>0.5</v>
      </c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52"/>
      <c r="AZ119" s="1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</row>
    <row r="120" spans="1:84" ht="15.75">
      <c r="A120">
        <v>92</v>
      </c>
      <c r="E120" s="65">
        <v>16</v>
      </c>
      <c r="F120" s="135" t="s">
        <v>137</v>
      </c>
      <c r="G120" s="136"/>
      <c r="H120" s="60">
        <v>1</v>
      </c>
      <c r="I120" s="185" t="s">
        <v>234</v>
      </c>
      <c r="J120" s="53"/>
      <c r="K120" s="131"/>
      <c r="L120" s="131"/>
      <c r="M120" s="131"/>
      <c r="N120" s="131"/>
      <c r="O120" s="131"/>
      <c r="P120" s="170">
        <v>1</v>
      </c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70">
        <v>1</v>
      </c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52"/>
      <c r="AZ120" s="1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</row>
    <row r="121" spans="1:84" ht="15.75">
      <c r="A121">
        <v>93</v>
      </c>
      <c r="E121" s="65">
        <v>17</v>
      </c>
      <c r="F121" s="135" t="s">
        <v>138</v>
      </c>
      <c r="G121" s="136"/>
      <c r="H121" s="16">
        <v>1</v>
      </c>
      <c r="I121" s="185" t="s">
        <v>234</v>
      </c>
      <c r="J121" s="53"/>
      <c r="K121" s="131"/>
      <c r="L121" s="131"/>
      <c r="M121" s="131"/>
      <c r="N121" s="131"/>
      <c r="O121" s="131"/>
      <c r="P121" s="170">
        <v>1</v>
      </c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70">
        <v>1</v>
      </c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52"/>
      <c r="AZ121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</row>
    <row r="122" spans="1:84" ht="15.75">
      <c r="A122">
        <v>94</v>
      </c>
      <c r="E122" s="65">
        <v>18</v>
      </c>
      <c r="F122" s="135" t="s">
        <v>139</v>
      </c>
      <c r="G122" s="136"/>
      <c r="H122" s="16">
        <v>1</v>
      </c>
      <c r="I122" s="185"/>
      <c r="J122" s="53"/>
      <c r="K122" s="53"/>
      <c r="L122" s="53"/>
      <c r="M122" s="53"/>
      <c r="N122" s="53"/>
      <c r="O122" s="53"/>
      <c r="P122" s="170">
        <v>1</v>
      </c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170">
        <v>1</v>
      </c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2"/>
      <c r="AZ122" s="1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</row>
    <row r="123" spans="1:84" ht="15.75">
      <c r="A123">
        <v>95</v>
      </c>
      <c r="E123" s="65">
        <v>19</v>
      </c>
      <c r="F123" s="135" t="s">
        <v>140</v>
      </c>
      <c r="G123" s="136"/>
      <c r="H123" s="60">
        <v>1</v>
      </c>
      <c r="I123" s="185"/>
      <c r="J123" s="53"/>
      <c r="K123" s="53"/>
      <c r="L123" s="53"/>
      <c r="M123" s="53"/>
      <c r="N123" s="53"/>
      <c r="O123" s="53"/>
      <c r="P123" s="170">
        <v>1</v>
      </c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170">
        <v>1</v>
      </c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2"/>
      <c r="AZ123" s="1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</row>
    <row r="124" spans="1:84" ht="15.75">
      <c r="A124">
        <v>96</v>
      </c>
      <c r="E124" s="65">
        <v>20</v>
      </c>
      <c r="F124" s="135" t="s">
        <v>203</v>
      </c>
      <c r="G124" s="136"/>
      <c r="H124" s="67">
        <v>1</v>
      </c>
      <c r="I124" s="185" t="s">
        <v>234</v>
      </c>
      <c r="J124" s="53"/>
      <c r="K124" s="53"/>
      <c r="L124" s="53"/>
      <c r="M124" s="53"/>
      <c r="N124" s="53"/>
      <c r="O124" s="53"/>
      <c r="P124" s="170">
        <v>1</v>
      </c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170">
        <v>1</v>
      </c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2"/>
      <c r="AZ124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</row>
    <row r="125" spans="1:84" ht="15.75">
      <c r="A125">
        <v>97</v>
      </c>
      <c r="E125" s="65">
        <v>21</v>
      </c>
      <c r="F125" s="135" t="s">
        <v>141</v>
      </c>
      <c r="G125" s="136"/>
      <c r="H125" s="60">
        <v>1</v>
      </c>
      <c r="I125" s="185"/>
      <c r="J125" s="53"/>
      <c r="K125" s="131"/>
      <c r="L125" s="131"/>
      <c r="M125" s="131"/>
      <c r="N125" s="131"/>
      <c r="O125" s="131"/>
      <c r="P125" s="170">
        <v>1</v>
      </c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70">
        <v>1</v>
      </c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52"/>
      <c r="AZ125" s="1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</row>
    <row r="126" spans="1:85" ht="15.75">
      <c r="A126">
        <v>109</v>
      </c>
      <c r="E126" s="65">
        <v>22</v>
      </c>
      <c r="F126" s="135" t="s">
        <v>148</v>
      </c>
      <c r="G126" s="136"/>
      <c r="H126" s="16">
        <v>1</v>
      </c>
      <c r="I126" s="185" t="s">
        <v>234</v>
      </c>
      <c r="J126" s="53"/>
      <c r="K126" s="53"/>
      <c r="L126" s="53"/>
      <c r="M126" s="53"/>
      <c r="N126" s="53"/>
      <c r="O126" s="170">
        <v>0.5</v>
      </c>
      <c r="P126" s="53"/>
      <c r="Q126" s="53"/>
      <c r="R126" s="53"/>
      <c r="S126" s="53"/>
      <c r="T126" s="53"/>
      <c r="U126" s="53"/>
      <c r="V126" s="53"/>
      <c r="W126" s="170">
        <v>0</v>
      </c>
      <c r="X126" s="53"/>
      <c r="Y126" s="53"/>
      <c r="Z126" s="53"/>
      <c r="AA126" s="53"/>
      <c r="AB126" s="53"/>
      <c r="AC126" s="53"/>
      <c r="AD126" s="53"/>
      <c r="AE126" s="170">
        <v>0</v>
      </c>
      <c r="AF126" s="53"/>
      <c r="AG126" s="53"/>
      <c r="AH126" s="53"/>
      <c r="AI126" s="53"/>
      <c r="AJ126" s="170">
        <v>0</v>
      </c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2"/>
      <c r="AZ126" s="1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</row>
    <row r="127" spans="1:85" ht="15.75">
      <c r="A127">
        <v>110</v>
      </c>
      <c r="E127" s="65">
        <v>23</v>
      </c>
      <c r="F127" s="135" t="s">
        <v>149</v>
      </c>
      <c r="G127" s="136"/>
      <c r="H127" s="16">
        <v>1</v>
      </c>
      <c r="I127" s="185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2"/>
      <c r="AZ127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</row>
    <row r="128" spans="1:84" ht="15.75">
      <c r="A128">
        <v>111</v>
      </c>
      <c r="E128" s="65">
        <v>24</v>
      </c>
      <c r="F128" s="135" t="s">
        <v>165</v>
      </c>
      <c r="G128" s="136"/>
      <c r="H128" s="60">
        <v>1</v>
      </c>
      <c r="I128" s="186"/>
      <c r="J128" s="75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2"/>
      <c r="AZ128" s="1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</row>
    <row r="129" spans="1:84" ht="15.75">
      <c r="A129">
        <v>112</v>
      </c>
      <c r="E129" s="65">
        <v>25</v>
      </c>
      <c r="F129" s="135" t="s">
        <v>166</v>
      </c>
      <c r="G129" s="136"/>
      <c r="H129" s="60">
        <v>1</v>
      </c>
      <c r="I129" s="186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52"/>
      <c r="AZ129" s="1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</row>
    <row r="130" spans="1:126" ht="15.75">
      <c r="A130">
        <v>113</v>
      </c>
      <c r="E130" s="55"/>
      <c r="F130" s="7"/>
      <c r="G130" s="7"/>
      <c r="H130" s="60"/>
      <c r="I130" s="185"/>
      <c r="J130" s="53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52"/>
      <c r="AZ130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</row>
    <row r="131" spans="1:90" ht="15.75">
      <c r="A131">
        <v>164</v>
      </c>
      <c r="E131" s="45"/>
      <c r="F131" s="14"/>
      <c r="G131" s="7"/>
      <c r="H131" s="60" t="s">
        <v>1</v>
      </c>
      <c r="I131" s="187"/>
      <c r="J131" s="134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52"/>
      <c r="AZ131" s="1"/>
      <c r="BE131" s="7"/>
      <c r="BF131" s="7"/>
      <c r="BG131" s="7"/>
      <c r="BH131" s="7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</row>
    <row r="132" spans="1:77" ht="18">
      <c r="A132">
        <v>165</v>
      </c>
      <c r="C132" s="51">
        <v>7</v>
      </c>
      <c r="E132" s="46"/>
      <c r="F132" s="47" t="s">
        <v>9</v>
      </c>
      <c r="G132" s="58" t="s">
        <v>1</v>
      </c>
      <c r="H132" s="58" t="s">
        <v>1</v>
      </c>
      <c r="I132" s="190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3"/>
      <c r="AF132" s="163"/>
      <c r="AG132" s="163"/>
      <c r="AH132" s="163"/>
      <c r="AI132" s="163"/>
      <c r="AJ132" s="163"/>
      <c r="AK132" s="163"/>
      <c r="AL132" s="163"/>
      <c r="AM132" s="163"/>
      <c r="AN132" s="163"/>
      <c r="AO132" s="163"/>
      <c r="AP132" s="163"/>
      <c r="AQ132" s="163"/>
      <c r="AR132" s="163"/>
      <c r="AS132" s="163"/>
      <c r="AT132" s="163"/>
      <c r="AU132" s="164"/>
      <c r="AV132" s="164"/>
      <c r="AW132" s="164"/>
      <c r="AX132" s="164"/>
      <c r="AY132" s="52"/>
      <c r="AZ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8" ht="15.75">
      <c r="A133">
        <v>166</v>
      </c>
      <c r="E133" s="77"/>
      <c r="F133" s="79">
        <f>'RESUM MENSUAL ENVASOS'!F11</f>
        <v>2428</v>
      </c>
      <c r="G133" s="67"/>
      <c r="H133" s="67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52"/>
      <c r="AZ133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1:78" ht="15.75">
      <c r="A134">
        <v>167</v>
      </c>
      <c r="E134" s="55"/>
      <c r="F134" s="15" t="s">
        <v>6</v>
      </c>
      <c r="G134" s="43"/>
      <c r="H134" s="60" t="s">
        <v>1</v>
      </c>
      <c r="K134" s="144">
        <f aca="true" t="shared" si="3" ref="K134:AS134">K7</f>
        <v>1</v>
      </c>
      <c r="L134" s="144">
        <f t="shared" si="3"/>
        <v>2</v>
      </c>
      <c r="M134" s="144">
        <f t="shared" si="3"/>
        <v>3</v>
      </c>
      <c r="N134" s="144">
        <f t="shared" si="3"/>
        <v>4</v>
      </c>
      <c r="O134" s="144">
        <f t="shared" si="3"/>
        <v>5</v>
      </c>
      <c r="P134" s="144">
        <f t="shared" si="3"/>
        <v>6</v>
      </c>
      <c r="Q134" s="144">
        <f t="shared" si="3"/>
        <v>7</v>
      </c>
      <c r="R134" s="144">
        <f t="shared" si="3"/>
        <v>8</v>
      </c>
      <c r="S134" s="144">
        <f t="shared" si="3"/>
        <v>9</v>
      </c>
      <c r="T134" s="144">
        <f t="shared" si="3"/>
        <v>10</v>
      </c>
      <c r="U134" s="144">
        <f t="shared" si="3"/>
        <v>11</v>
      </c>
      <c r="V134" s="144">
        <f t="shared" si="3"/>
        <v>12</v>
      </c>
      <c r="W134" s="144">
        <f t="shared" si="3"/>
        <v>13</v>
      </c>
      <c r="X134" s="144">
        <f t="shared" si="3"/>
        <v>14</v>
      </c>
      <c r="Y134" s="144">
        <f t="shared" si="3"/>
        <v>15</v>
      </c>
      <c r="Z134" s="144">
        <f t="shared" si="3"/>
        <v>16</v>
      </c>
      <c r="AA134" s="144">
        <f t="shared" si="3"/>
        <v>17</v>
      </c>
      <c r="AB134" s="144">
        <f t="shared" si="3"/>
        <v>18</v>
      </c>
      <c r="AC134" s="144">
        <f t="shared" si="3"/>
        <v>19</v>
      </c>
      <c r="AD134" s="144">
        <f t="shared" si="3"/>
        <v>20</v>
      </c>
      <c r="AE134" s="144">
        <f t="shared" si="3"/>
        <v>21</v>
      </c>
      <c r="AF134" s="144">
        <f t="shared" si="3"/>
        <v>22</v>
      </c>
      <c r="AG134" s="144">
        <f t="shared" si="3"/>
        <v>23</v>
      </c>
      <c r="AH134" s="144">
        <f t="shared" si="3"/>
        <v>24</v>
      </c>
      <c r="AI134" s="144">
        <f t="shared" si="3"/>
        <v>25</v>
      </c>
      <c r="AJ134" s="144">
        <f t="shared" si="3"/>
        <v>26</v>
      </c>
      <c r="AK134" s="144">
        <f t="shared" si="3"/>
        <v>27</v>
      </c>
      <c r="AL134" s="144">
        <f t="shared" si="3"/>
        <v>28</v>
      </c>
      <c r="AM134" s="144">
        <f t="shared" si="3"/>
        <v>29</v>
      </c>
      <c r="AN134" s="144">
        <f t="shared" si="3"/>
        <v>30</v>
      </c>
      <c r="AO134" s="144">
        <f t="shared" si="3"/>
        <v>31</v>
      </c>
      <c r="AP134" s="144">
        <f t="shared" si="3"/>
        <v>0</v>
      </c>
      <c r="AQ134" s="144">
        <f t="shared" si="3"/>
        <v>0</v>
      </c>
      <c r="AR134" s="144">
        <f t="shared" si="3"/>
        <v>0</v>
      </c>
      <c r="AS134" s="144">
        <f t="shared" si="3"/>
        <v>0</v>
      </c>
      <c r="AT134" s="144">
        <f>AT7</f>
        <v>0</v>
      </c>
      <c r="AU134" s="144">
        <f>AU7</f>
        <v>0</v>
      </c>
      <c r="AV134" s="144">
        <f>AV7</f>
        <v>0</v>
      </c>
      <c r="AW134" s="144">
        <f>AW7</f>
        <v>0</v>
      </c>
      <c r="AX134" s="144">
        <f>AX7</f>
        <v>0</v>
      </c>
      <c r="AY134" s="52"/>
      <c r="AZ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1:78" ht="15.75">
      <c r="A135">
        <v>168</v>
      </c>
      <c r="E135" s="42">
        <v>1</v>
      </c>
      <c r="F135" s="135" t="s">
        <v>560</v>
      </c>
      <c r="G135" s="136"/>
      <c r="H135" s="60">
        <v>1</v>
      </c>
      <c r="I135" s="181" t="s">
        <v>638</v>
      </c>
      <c r="K135" s="1"/>
      <c r="L135" s="1"/>
      <c r="M135" s="1"/>
      <c r="N135" s="1"/>
      <c r="O135" s="170">
        <v>1</v>
      </c>
      <c r="P135" s="1"/>
      <c r="Q135" s="1"/>
      <c r="R135" s="172">
        <v>1</v>
      </c>
      <c r="S135" s="1"/>
      <c r="T135" s="1"/>
      <c r="U135" s="1"/>
      <c r="V135" s="170">
        <v>1</v>
      </c>
      <c r="W135" s="1"/>
      <c r="X135" s="1"/>
      <c r="Y135" s="170">
        <v>1</v>
      </c>
      <c r="Z135" s="1"/>
      <c r="AA135" s="1"/>
      <c r="AB135" s="1"/>
      <c r="AC135" s="170">
        <v>1</v>
      </c>
      <c r="AD135" s="1"/>
      <c r="AE135" s="1"/>
      <c r="AF135" s="170">
        <v>1</v>
      </c>
      <c r="AG135" s="1"/>
      <c r="AH135" s="1"/>
      <c r="AI135" s="1"/>
      <c r="AJ135" s="170">
        <v>1</v>
      </c>
      <c r="AK135" s="1"/>
      <c r="AL135" s="170">
        <v>1</v>
      </c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52"/>
      <c r="AZ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1:78" ht="15.75">
      <c r="A136">
        <v>169</v>
      </c>
      <c r="E136" s="42">
        <v>2</v>
      </c>
      <c r="F136" s="135" t="s">
        <v>561</v>
      </c>
      <c r="G136" s="136"/>
      <c r="H136" s="60">
        <v>1</v>
      </c>
      <c r="I136" s="181" t="s">
        <v>234</v>
      </c>
      <c r="K136" s="1"/>
      <c r="L136" s="1"/>
      <c r="M136" s="1"/>
      <c r="N136" s="1"/>
      <c r="O136" s="172">
        <v>1</v>
      </c>
      <c r="P136" s="1"/>
      <c r="Q136" s="1"/>
      <c r="R136" s="170">
        <v>0.5</v>
      </c>
      <c r="S136" s="1"/>
      <c r="T136" s="1"/>
      <c r="U136" s="1"/>
      <c r="V136" s="170">
        <v>1</v>
      </c>
      <c r="W136" s="1"/>
      <c r="X136" s="1"/>
      <c r="Y136" s="170">
        <v>1</v>
      </c>
      <c r="Z136" s="1"/>
      <c r="AA136" s="1"/>
      <c r="AB136" s="1"/>
      <c r="AC136" s="170">
        <v>1</v>
      </c>
      <c r="AD136" s="1"/>
      <c r="AE136" s="1"/>
      <c r="AF136" s="170">
        <v>1</v>
      </c>
      <c r="AG136" s="1"/>
      <c r="AH136" s="1"/>
      <c r="AI136" s="1"/>
      <c r="AJ136" s="170">
        <v>1</v>
      </c>
      <c r="AK136" s="1"/>
      <c r="AL136" s="170">
        <v>1</v>
      </c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52"/>
      <c r="AZ136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1:78" ht="15.75">
      <c r="A137">
        <v>170</v>
      </c>
      <c r="E137" s="42">
        <v>3</v>
      </c>
      <c r="F137" s="135" t="s">
        <v>59</v>
      </c>
      <c r="G137" s="136"/>
      <c r="H137" s="16">
        <v>1</v>
      </c>
      <c r="I137" s="181" t="s">
        <v>638</v>
      </c>
      <c r="K137" s="1"/>
      <c r="L137" s="1"/>
      <c r="M137" s="1"/>
      <c r="N137" s="1"/>
      <c r="O137" s="170">
        <v>1</v>
      </c>
      <c r="P137" s="1"/>
      <c r="Q137" s="1"/>
      <c r="R137" s="1"/>
      <c r="S137" s="1"/>
      <c r="T137" s="1"/>
      <c r="U137" s="1"/>
      <c r="V137" s="170">
        <v>1</v>
      </c>
      <c r="W137" s="1"/>
      <c r="X137" s="1"/>
      <c r="Y137" s="1"/>
      <c r="Z137" s="1"/>
      <c r="AA137" s="1"/>
      <c r="AB137" s="1"/>
      <c r="AC137" s="170">
        <v>0.5</v>
      </c>
      <c r="AD137" s="1"/>
      <c r="AE137" s="1"/>
      <c r="AF137" s="1"/>
      <c r="AG137" s="1"/>
      <c r="AH137" s="1"/>
      <c r="AI137" s="1"/>
      <c r="AJ137" s="170">
        <v>1</v>
      </c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52"/>
      <c r="AZ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1:96" ht="15.75">
      <c r="A138">
        <v>171</v>
      </c>
      <c r="E138" s="42">
        <v>4</v>
      </c>
      <c r="F138" s="135" t="s">
        <v>562</v>
      </c>
      <c r="G138" s="136">
        <v>1</v>
      </c>
      <c r="H138" s="60">
        <v>1</v>
      </c>
      <c r="I138" s="181" t="s">
        <v>638</v>
      </c>
      <c r="K138" s="1"/>
      <c r="L138" s="1"/>
      <c r="M138" s="1"/>
      <c r="N138" s="1"/>
      <c r="O138" s="172">
        <v>1</v>
      </c>
      <c r="P138" s="1"/>
      <c r="Q138" s="1"/>
      <c r="R138" s="172">
        <v>0.5</v>
      </c>
      <c r="S138" s="1"/>
      <c r="T138" s="1"/>
      <c r="U138" s="1"/>
      <c r="V138" s="170">
        <v>1</v>
      </c>
      <c r="W138" s="1"/>
      <c r="X138" s="1"/>
      <c r="Y138" s="170">
        <v>1</v>
      </c>
      <c r="Z138" s="1"/>
      <c r="AA138" s="1"/>
      <c r="AB138" s="1"/>
      <c r="AC138" s="170">
        <v>1</v>
      </c>
      <c r="AD138" s="1"/>
      <c r="AE138" s="1"/>
      <c r="AF138" s="170">
        <v>1</v>
      </c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52"/>
      <c r="AZ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1:96" ht="15.75">
      <c r="A139">
        <v>172</v>
      </c>
      <c r="E139" s="42">
        <v>5</v>
      </c>
      <c r="F139" s="135" t="s">
        <v>563</v>
      </c>
      <c r="G139" s="136">
        <v>1</v>
      </c>
      <c r="H139" s="60">
        <v>1</v>
      </c>
      <c r="I139" s="181" t="s">
        <v>638</v>
      </c>
      <c r="K139" s="1"/>
      <c r="L139" s="1"/>
      <c r="M139" s="1"/>
      <c r="N139" s="1"/>
      <c r="O139" s="170">
        <v>1</v>
      </c>
      <c r="P139" s="1"/>
      <c r="Q139" s="1"/>
      <c r="R139" s="1"/>
      <c r="S139" s="1"/>
      <c r="T139" s="1"/>
      <c r="U139" s="1"/>
      <c r="V139" s="170">
        <v>1</v>
      </c>
      <c r="W139" s="1"/>
      <c r="X139" s="1"/>
      <c r="Y139" s="1"/>
      <c r="Z139" s="1"/>
      <c r="AA139" s="1"/>
      <c r="AB139" s="1"/>
      <c r="AC139" s="170">
        <v>1</v>
      </c>
      <c r="AD139" s="1"/>
      <c r="AE139" s="1"/>
      <c r="AF139" s="1"/>
      <c r="AG139" s="1"/>
      <c r="AH139" s="1"/>
      <c r="AI139" s="1"/>
      <c r="AJ139" s="170">
        <v>1</v>
      </c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52"/>
      <c r="AZ139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1:96" ht="15.75">
      <c r="A140">
        <v>173</v>
      </c>
      <c r="E140" s="42">
        <v>6</v>
      </c>
      <c r="F140" s="135" t="s">
        <v>430</v>
      </c>
      <c r="G140" s="136"/>
      <c r="H140" s="60">
        <v>1</v>
      </c>
      <c r="I140" s="181" t="s">
        <v>638</v>
      </c>
      <c r="K140" s="1"/>
      <c r="L140" s="1"/>
      <c r="M140" s="1"/>
      <c r="N140" s="1"/>
      <c r="O140" s="170">
        <v>1</v>
      </c>
      <c r="P140" s="1"/>
      <c r="Q140" s="1"/>
      <c r="R140" s="1"/>
      <c r="S140" s="1"/>
      <c r="T140" s="1"/>
      <c r="U140" s="1"/>
      <c r="V140" s="170">
        <v>0.5</v>
      </c>
      <c r="W140" s="1"/>
      <c r="X140" s="1"/>
      <c r="Y140" s="1"/>
      <c r="Z140" s="1"/>
      <c r="AA140" s="1"/>
      <c r="AB140" s="1"/>
      <c r="AC140" s="170">
        <v>1</v>
      </c>
      <c r="AD140" s="1"/>
      <c r="AE140" s="1"/>
      <c r="AF140" s="1"/>
      <c r="AG140" s="1"/>
      <c r="AH140" s="1"/>
      <c r="AI140" s="1"/>
      <c r="AJ140" s="170">
        <v>0.5</v>
      </c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52"/>
      <c r="AZ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1:96" ht="15.75">
      <c r="A141">
        <v>174</v>
      </c>
      <c r="E141" s="42">
        <v>7</v>
      </c>
      <c r="F141" s="135" t="s">
        <v>105</v>
      </c>
      <c r="G141" s="136"/>
      <c r="H141" s="60">
        <v>1</v>
      </c>
      <c r="I141" s="181" t="s">
        <v>638</v>
      </c>
      <c r="K141" s="1"/>
      <c r="L141" s="1"/>
      <c r="M141" s="1"/>
      <c r="N141" s="1"/>
      <c r="O141" s="170">
        <v>1</v>
      </c>
      <c r="P141" s="1"/>
      <c r="Q141" s="1"/>
      <c r="R141" s="1"/>
      <c r="S141" s="1"/>
      <c r="T141" s="1"/>
      <c r="U141" s="1"/>
      <c r="V141" s="170">
        <v>0.5</v>
      </c>
      <c r="W141" s="1"/>
      <c r="X141" s="1"/>
      <c r="Y141" s="1"/>
      <c r="Z141" s="1"/>
      <c r="AA141" s="1"/>
      <c r="AB141" s="1"/>
      <c r="AC141" s="170">
        <v>1</v>
      </c>
      <c r="AD141" s="1"/>
      <c r="AE141" s="1"/>
      <c r="AF141" s="1"/>
      <c r="AG141" s="1"/>
      <c r="AH141" s="1"/>
      <c r="AI141" s="1"/>
      <c r="AJ141" s="170">
        <v>1</v>
      </c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52"/>
      <c r="AZ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1:96" ht="15.75">
      <c r="A142">
        <v>175</v>
      </c>
      <c r="E142" s="42">
        <v>8</v>
      </c>
      <c r="F142" s="135" t="s">
        <v>431</v>
      </c>
      <c r="G142" s="136"/>
      <c r="H142" s="60">
        <v>1</v>
      </c>
      <c r="I142" s="181" t="s">
        <v>638</v>
      </c>
      <c r="K142" s="1"/>
      <c r="L142" s="1"/>
      <c r="M142" s="1"/>
      <c r="N142" s="1"/>
      <c r="O142" s="170">
        <v>0.5</v>
      </c>
      <c r="P142" s="1"/>
      <c r="Q142" s="1"/>
      <c r="R142" s="1"/>
      <c r="S142" s="1"/>
      <c r="T142" s="1"/>
      <c r="U142" s="1"/>
      <c r="V142" s="170">
        <v>0.5</v>
      </c>
      <c r="W142" s="1"/>
      <c r="X142" s="1"/>
      <c r="Y142" s="1"/>
      <c r="Z142" s="1"/>
      <c r="AA142" s="1"/>
      <c r="AB142" s="1"/>
      <c r="AC142" s="170">
        <v>0.5</v>
      </c>
      <c r="AD142" s="1"/>
      <c r="AE142" s="1"/>
      <c r="AF142" s="1"/>
      <c r="AG142" s="1"/>
      <c r="AH142" s="1"/>
      <c r="AI142" s="1"/>
      <c r="AJ142" s="170">
        <v>0.5</v>
      </c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52"/>
      <c r="AZ142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1:52" ht="15.75">
      <c r="A143">
        <v>176</v>
      </c>
      <c r="E143" s="55"/>
      <c r="G143"/>
      <c r="H143"/>
      <c r="I143" s="148"/>
      <c r="J143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52"/>
      <c r="AZ143" s="1"/>
    </row>
    <row r="144" spans="1:75" ht="15.75">
      <c r="A144">
        <v>201</v>
      </c>
      <c r="E144" s="45"/>
      <c r="F144" s="1"/>
      <c r="H144" s="60" t="s">
        <v>1</v>
      </c>
      <c r="I144" s="191"/>
      <c r="J144" s="12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52"/>
      <c r="AZ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8">
      <c r="A145">
        <v>202</v>
      </c>
      <c r="C145" s="51">
        <v>10</v>
      </c>
      <c r="E145" s="46"/>
      <c r="F145" s="47" t="s">
        <v>10</v>
      </c>
      <c r="G145" s="58" t="s">
        <v>1</v>
      </c>
      <c r="H145" s="58" t="s">
        <v>1</v>
      </c>
      <c r="I145" s="190"/>
      <c r="J145" s="163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52"/>
      <c r="AZ145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.75">
      <c r="A146">
        <v>203</v>
      </c>
      <c r="E146" s="77"/>
      <c r="F146" s="79">
        <f>'RESUM MENSUAL ENVASOS'!F12</f>
        <v>4628</v>
      </c>
      <c r="G146" s="67"/>
      <c r="H146" s="67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52"/>
      <c r="AZ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.75">
      <c r="A147">
        <v>204</v>
      </c>
      <c r="E147" s="55"/>
      <c r="F147" s="43" t="s">
        <v>6</v>
      </c>
      <c r="G147" s="43"/>
      <c r="H147" s="60" t="s">
        <v>1</v>
      </c>
      <c r="K147" s="144">
        <f aca="true" t="shared" si="4" ref="K147:AS147">K7</f>
        <v>1</v>
      </c>
      <c r="L147" s="144">
        <f t="shared" si="4"/>
        <v>2</v>
      </c>
      <c r="M147" s="144">
        <f t="shared" si="4"/>
        <v>3</v>
      </c>
      <c r="N147" s="144">
        <f t="shared" si="4"/>
        <v>4</v>
      </c>
      <c r="O147" s="144">
        <f t="shared" si="4"/>
        <v>5</v>
      </c>
      <c r="P147" s="144">
        <f t="shared" si="4"/>
        <v>6</v>
      </c>
      <c r="Q147" s="144">
        <f t="shared" si="4"/>
        <v>7</v>
      </c>
      <c r="R147" s="144">
        <f t="shared" si="4"/>
        <v>8</v>
      </c>
      <c r="S147" s="144">
        <f t="shared" si="4"/>
        <v>9</v>
      </c>
      <c r="T147" s="144">
        <f t="shared" si="4"/>
        <v>10</v>
      </c>
      <c r="U147" s="144">
        <f t="shared" si="4"/>
        <v>11</v>
      </c>
      <c r="V147" s="144">
        <f t="shared" si="4"/>
        <v>12</v>
      </c>
      <c r="W147" s="144">
        <f t="shared" si="4"/>
        <v>13</v>
      </c>
      <c r="X147" s="144">
        <f t="shared" si="4"/>
        <v>14</v>
      </c>
      <c r="Y147" s="144">
        <f t="shared" si="4"/>
        <v>15</v>
      </c>
      <c r="Z147" s="144">
        <f t="shared" si="4"/>
        <v>16</v>
      </c>
      <c r="AA147" s="144">
        <f t="shared" si="4"/>
        <v>17</v>
      </c>
      <c r="AB147" s="144">
        <f t="shared" si="4"/>
        <v>18</v>
      </c>
      <c r="AC147" s="144">
        <f t="shared" si="4"/>
        <v>19</v>
      </c>
      <c r="AD147" s="144">
        <f t="shared" si="4"/>
        <v>20</v>
      </c>
      <c r="AE147" s="144">
        <f t="shared" si="4"/>
        <v>21</v>
      </c>
      <c r="AF147" s="144">
        <f t="shared" si="4"/>
        <v>22</v>
      </c>
      <c r="AG147" s="144">
        <f t="shared" si="4"/>
        <v>23</v>
      </c>
      <c r="AH147" s="144">
        <f t="shared" si="4"/>
        <v>24</v>
      </c>
      <c r="AI147" s="144">
        <f t="shared" si="4"/>
        <v>25</v>
      </c>
      <c r="AJ147" s="144">
        <f t="shared" si="4"/>
        <v>26</v>
      </c>
      <c r="AK147" s="144">
        <f t="shared" si="4"/>
        <v>27</v>
      </c>
      <c r="AL147" s="144">
        <f t="shared" si="4"/>
        <v>28</v>
      </c>
      <c r="AM147" s="144">
        <f t="shared" si="4"/>
        <v>29</v>
      </c>
      <c r="AN147" s="144">
        <f t="shared" si="4"/>
        <v>30</v>
      </c>
      <c r="AO147" s="144">
        <f t="shared" si="4"/>
        <v>31</v>
      </c>
      <c r="AP147" s="144">
        <f t="shared" si="4"/>
        <v>0</v>
      </c>
      <c r="AQ147" s="144">
        <f t="shared" si="4"/>
        <v>0</v>
      </c>
      <c r="AR147" s="144">
        <f t="shared" si="4"/>
        <v>0</v>
      </c>
      <c r="AS147" s="144">
        <f t="shared" si="4"/>
        <v>0</v>
      </c>
      <c r="AT147" s="144">
        <f>AT7</f>
        <v>0</v>
      </c>
      <c r="AU147" s="144">
        <f>AU7</f>
        <v>0</v>
      </c>
      <c r="AV147" s="144">
        <f>AV7</f>
        <v>0</v>
      </c>
      <c r="AW147" s="144">
        <f>AW7</f>
        <v>0</v>
      </c>
      <c r="AX147" s="144">
        <f>AX7</f>
        <v>0</v>
      </c>
      <c r="AY147" s="52"/>
      <c r="AZ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.75">
      <c r="A148">
        <v>205</v>
      </c>
      <c r="E148" s="42">
        <v>1</v>
      </c>
      <c r="F148" s="137" t="s">
        <v>564</v>
      </c>
      <c r="G148" s="136">
        <v>1</v>
      </c>
      <c r="H148" s="60">
        <v>1</v>
      </c>
      <c r="I148" s="181" t="s">
        <v>638</v>
      </c>
      <c r="K148" s="172">
        <v>1</v>
      </c>
      <c r="L148" s="40"/>
      <c r="M148" s="40"/>
      <c r="N148" s="170">
        <v>1</v>
      </c>
      <c r="O148" s="40"/>
      <c r="P148" s="40"/>
      <c r="Q148" s="170">
        <v>1</v>
      </c>
      <c r="R148" s="40"/>
      <c r="S148" s="40"/>
      <c r="T148" s="40"/>
      <c r="U148" s="170">
        <v>1</v>
      </c>
      <c r="V148" s="40"/>
      <c r="W148" s="40"/>
      <c r="X148" s="170">
        <v>1</v>
      </c>
      <c r="Y148" s="40"/>
      <c r="Z148" s="40"/>
      <c r="AA148" s="40"/>
      <c r="AB148" s="170">
        <v>1</v>
      </c>
      <c r="AC148" s="40"/>
      <c r="AD148" s="40"/>
      <c r="AE148" s="170">
        <v>1</v>
      </c>
      <c r="AF148" s="40"/>
      <c r="AG148" s="40"/>
      <c r="AH148" s="40"/>
      <c r="AI148" s="170">
        <v>1</v>
      </c>
      <c r="AJ148" s="40"/>
      <c r="AK148" s="40"/>
      <c r="AL148" s="170">
        <v>1</v>
      </c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52"/>
      <c r="AZ148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.75">
      <c r="A149">
        <v>206</v>
      </c>
      <c r="E149" s="42">
        <v>2</v>
      </c>
      <c r="F149" s="135" t="s">
        <v>565</v>
      </c>
      <c r="G149" s="136">
        <v>1</v>
      </c>
      <c r="H149" s="16">
        <v>1</v>
      </c>
      <c r="I149" s="181" t="s">
        <v>234</v>
      </c>
      <c r="K149" s="170">
        <v>1</v>
      </c>
      <c r="L149" s="40"/>
      <c r="M149" s="40"/>
      <c r="N149" s="170">
        <v>1</v>
      </c>
      <c r="O149" s="40"/>
      <c r="P149" s="40"/>
      <c r="Q149" s="170">
        <v>0.5</v>
      </c>
      <c r="R149" s="40"/>
      <c r="S149" s="40"/>
      <c r="T149" s="40"/>
      <c r="U149" s="40"/>
      <c r="V149" s="40"/>
      <c r="W149" s="40"/>
      <c r="X149" s="170">
        <v>1</v>
      </c>
      <c r="Y149" s="40"/>
      <c r="Z149" s="40"/>
      <c r="AA149" s="40"/>
      <c r="AB149" s="40"/>
      <c r="AC149" s="40"/>
      <c r="AD149" s="40"/>
      <c r="AE149" s="170">
        <v>1</v>
      </c>
      <c r="AF149" s="40"/>
      <c r="AG149" s="40"/>
      <c r="AH149" s="40"/>
      <c r="AI149" s="40"/>
      <c r="AJ149" s="40"/>
      <c r="AK149" s="40"/>
      <c r="AL149" s="170">
        <v>0.5</v>
      </c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52"/>
      <c r="AZ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.75">
      <c r="A150">
        <v>207</v>
      </c>
      <c r="E150" s="42">
        <v>3</v>
      </c>
      <c r="F150" s="135" t="s">
        <v>60</v>
      </c>
      <c r="G150" s="136">
        <v>1</v>
      </c>
      <c r="H150" s="60">
        <v>1</v>
      </c>
      <c r="I150" s="181" t="s">
        <v>638</v>
      </c>
      <c r="K150" s="172">
        <v>0.5</v>
      </c>
      <c r="L150" s="40"/>
      <c r="M150" s="40"/>
      <c r="N150" s="170">
        <v>1</v>
      </c>
      <c r="O150" s="40"/>
      <c r="P150" s="40"/>
      <c r="Q150" s="170">
        <v>1</v>
      </c>
      <c r="R150" s="40"/>
      <c r="S150" s="40"/>
      <c r="T150" s="40"/>
      <c r="U150" s="170">
        <v>1</v>
      </c>
      <c r="V150" s="40"/>
      <c r="W150" s="40"/>
      <c r="X150" s="170">
        <v>0.5</v>
      </c>
      <c r="Y150" s="40"/>
      <c r="Z150" s="40"/>
      <c r="AA150" s="40"/>
      <c r="AB150" s="170">
        <v>1</v>
      </c>
      <c r="AC150" s="40"/>
      <c r="AD150" s="40"/>
      <c r="AE150" s="170">
        <v>1</v>
      </c>
      <c r="AF150" s="40"/>
      <c r="AG150" s="40"/>
      <c r="AH150" s="40"/>
      <c r="AI150" s="170">
        <v>1</v>
      </c>
      <c r="AJ150" s="40"/>
      <c r="AK150" s="40"/>
      <c r="AL150" s="170">
        <v>1</v>
      </c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52"/>
      <c r="AZ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.75">
      <c r="A151">
        <v>208</v>
      </c>
      <c r="E151" s="42">
        <v>4</v>
      </c>
      <c r="F151" s="135" t="s">
        <v>566</v>
      </c>
      <c r="G151" s="136"/>
      <c r="H151" s="16">
        <v>1</v>
      </c>
      <c r="I151" s="181" t="s">
        <v>638</v>
      </c>
      <c r="K151" s="40"/>
      <c r="L151" s="40"/>
      <c r="M151" s="40"/>
      <c r="N151" s="170">
        <v>1</v>
      </c>
      <c r="O151" s="40"/>
      <c r="P151" s="40"/>
      <c r="Q151" s="170">
        <v>1</v>
      </c>
      <c r="R151" s="40"/>
      <c r="S151" s="40"/>
      <c r="T151" s="40"/>
      <c r="U151" s="170">
        <v>0.5</v>
      </c>
      <c r="V151" s="40"/>
      <c r="W151" s="40"/>
      <c r="X151" s="170">
        <v>0.5</v>
      </c>
      <c r="Y151" s="40"/>
      <c r="Z151" s="40"/>
      <c r="AA151" s="40"/>
      <c r="AB151" s="170">
        <v>0.5</v>
      </c>
      <c r="AC151" s="40"/>
      <c r="AD151" s="40"/>
      <c r="AE151" s="170">
        <v>0.5</v>
      </c>
      <c r="AF151" s="40"/>
      <c r="AG151" s="40"/>
      <c r="AH151" s="40"/>
      <c r="AI151" s="170">
        <v>1</v>
      </c>
      <c r="AJ151" s="40"/>
      <c r="AK151" s="40"/>
      <c r="AL151" s="170">
        <v>1</v>
      </c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52"/>
      <c r="AZ15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.75">
      <c r="A152">
        <v>209</v>
      </c>
      <c r="E152" s="42">
        <v>5</v>
      </c>
      <c r="F152" s="135" t="s">
        <v>567</v>
      </c>
      <c r="G152" s="136">
        <v>1</v>
      </c>
      <c r="H152" s="60">
        <v>1</v>
      </c>
      <c r="I152" s="181" t="s">
        <v>638</v>
      </c>
      <c r="K152" s="172">
        <v>1</v>
      </c>
      <c r="L152" s="40"/>
      <c r="M152" s="40"/>
      <c r="N152" s="170">
        <v>1</v>
      </c>
      <c r="O152" s="40"/>
      <c r="P152" s="40"/>
      <c r="Q152" s="170">
        <v>1</v>
      </c>
      <c r="R152" s="40"/>
      <c r="S152" s="40"/>
      <c r="T152" s="40"/>
      <c r="U152" s="170">
        <v>1</v>
      </c>
      <c r="V152" s="40"/>
      <c r="W152" s="40"/>
      <c r="X152" s="170">
        <v>1</v>
      </c>
      <c r="Y152" s="40"/>
      <c r="Z152" s="40"/>
      <c r="AA152" s="40"/>
      <c r="AB152" s="170">
        <v>1</v>
      </c>
      <c r="AC152" s="40"/>
      <c r="AD152" s="40"/>
      <c r="AE152" s="170">
        <v>0.5</v>
      </c>
      <c r="AF152" s="40"/>
      <c r="AG152" s="40"/>
      <c r="AH152" s="40"/>
      <c r="AI152" s="170">
        <v>1</v>
      </c>
      <c r="AJ152" s="40"/>
      <c r="AK152" s="40"/>
      <c r="AL152" s="170">
        <v>0.5</v>
      </c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52"/>
      <c r="AZ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.75">
      <c r="A153">
        <v>210</v>
      </c>
      <c r="E153" s="42">
        <v>6</v>
      </c>
      <c r="F153" s="135" t="s">
        <v>568</v>
      </c>
      <c r="G153" s="136">
        <v>1</v>
      </c>
      <c r="H153" s="16">
        <v>1</v>
      </c>
      <c r="I153" s="181" t="s">
        <v>234</v>
      </c>
      <c r="K153" s="170">
        <v>1</v>
      </c>
      <c r="L153" s="40"/>
      <c r="M153" s="40"/>
      <c r="N153" s="170">
        <v>1</v>
      </c>
      <c r="O153" s="40"/>
      <c r="P153" s="40"/>
      <c r="Q153" s="170">
        <v>0.5</v>
      </c>
      <c r="R153" s="40"/>
      <c r="S153" s="40"/>
      <c r="T153" s="40"/>
      <c r="U153" s="170">
        <v>0.5</v>
      </c>
      <c r="V153" s="40"/>
      <c r="W153" s="40"/>
      <c r="X153" s="170">
        <v>0.5</v>
      </c>
      <c r="Y153" s="40"/>
      <c r="Z153" s="40"/>
      <c r="AA153" s="40"/>
      <c r="AB153" s="170">
        <v>1</v>
      </c>
      <c r="AC153" s="40"/>
      <c r="AD153" s="40"/>
      <c r="AE153" s="170">
        <v>1</v>
      </c>
      <c r="AF153" s="40"/>
      <c r="AG153" s="40"/>
      <c r="AH153" s="40"/>
      <c r="AI153" s="170">
        <v>1</v>
      </c>
      <c r="AJ153" s="40"/>
      <c r="AK153" s="40"/>
      <c r="AL153" s="170">
        <v>0.5</v>
      </c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52"/>
      <c r="AZ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.75">
      <c r="A154">
        <v>211</v>
      </c>
      <c r="E154" s="42">
        <v>7</v>
      </c>
      <c r="F154" s="135" t="s">
        <v>569</v>
      </c>
      <c r="G154" s="136"/>
      <c r="H154" s="16">
        <v>1</v>
      </c>
      <c r="I154" s="181" t="s">
        <v>638</v>
      </c>
      <c r="K154" s="40"/>
      <c r="L154" s="40"/>
      <c r="M154" s="40"/>
      <c r="N154" s="170">
        <v>1</v>
      </c>
      <c r="O154" s="40"/>
      <c r="P154" s="40"/>
      <c r="Q154" s="170">
        <v>1</v>
      </c>
      <c r="R154" s="40"/>
      <c r="S154" s="40"/>
      <c r="T154" s="40"/>
      <c r="U154" s="40"/>
      <c r="V154" s="40"/>
      <c r="W154" s="40"/>
      <c r="X154" s="170">
        <v>0.5</v>
      </c>
      <c r="Y154" s="40"/>
      <c r="Z154" s="40"/>
      <c r="AA154" s="40"/>
      <c r="AB154" s="40"/>
      <c r="AC154" s="40"/>
      <c r="AD154" s="40"/>
      <c r="AE154" s="170">
        <v>0.5</v>
      </c>
      <c r="AF154" s="40"/>
      <c r="AG154" s="40"/>
      <c r="AH154" s="40"/>
      <c r="AI154" s="40"/>
      <c r="AJ154" s="40"/>
      <c r="AK154" s="40"/>
      <c r="AL154" s="170">
        <v>1</v>
      </c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52"/>
      <c r="AZ154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.75">
      <c r="A155">
        <v>212</v>
      </c>
      <c r="E155" s="42">
        <v>8</v>
      </c>
      <c r="F155" s="135" t="s">
        <v>432</v>
      </c>
      <c r="G155" s="136"/>
      <c r="H155" s="16">
        <v>1</v>
      </c>
      <c r="I155" s="181" t="s">
        <v>638</v>
      </c>
      <c r="K155" s="40"/>
      <c r="L155" s="40"/>
      <c r="M155" s="40"/>
      <c r="N155" s="170">
        <v>1</v>
      </c>
      <c r="O155" s="40"/>
      <c r="P155" s="40"/>
      <c r="Q155" s="170">
        <v>1</v>
      </c>
      <c r="R155" s="40"/>
      <c r="S155" s="40"/>
      <c r="T155" s="40"/>
      <c r="U155" s="40"/>
      <c r="V155" s="40"/>
      <c r="W155" s="40"/>
      <c r="X155" s="170">
        <v>1</v>
      </c>
      <c r="Y155" s="40"/>
      <c r="Z155" s="40"/>
      <c r="AA155" s="40"/>
      <c r="AB155" s="40"/>
      <c r="AC155" s="40"/>
      <c r="AD155" s="40"/>
      <c r="AE155" s="170">
        <v>1</v>
      </c>
      <c r="AF155" s="40"/>
      <c r="AG155" s="40"/>
      <c r="AH155" s="40"/>
      <c r="AI155" s="40"/>
      <c r="AJ155" s="40"/>
      <c r="AK155" s="40"/>
      <c r="AL155" s="170">
        <v>1</v>
      </c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52"/>
      <c r="AZ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.75">
      <c r="A156">
        <v>213</v>
      </c>
      <c r="E156" s="42">
        <v>9</v>
      </c>
      <c r="F156" s="135" t="s">
        <v>570</v>
      </c>
      <c r="G156" s="136"/>
      <c r="H156" s="60">
        <v>1</v>
      </c>
      <c r="I156" s="181" t="s">
        <v>638</v>
      </c>
      <c r="K156" s="78"/>
      <c r="L156" s="78"/>
      <c r="M156" s="78"/>
      <c r="N156" s="170">
        <v>1</v>
      </c>
      <c r="O156" s="78"/>
      <c r="P156" s="78"/>
      <c r="Q156" s="170">
        <v>0.5</v>
      </c>
      <c r="R156" s="78"/>
      <c r="S156" s="78"/>
      <c r="T156" s="78"/>
      <c r="U156" s="78"/>
      <c r="V156" s="78"/>
      <c r="W156" s="78"/>
      <c r="X156" s="170">
        <v>1</v>
      </c>
      <c r="Y156" s="78"/>
      <c r="Z156" s="78"/>
      <c r="AA156" s="78"/>
      <c r="AB156" s="78"/>
      <c r="AC156" s="78"/>
      <c r="AD156" s="78"/>
      <c r="AE156" s="170">
        <v>0.5</v>
      </c>
      <c r="AF156" s="78"/>
      <c r="AG156" s="78"/>
      <c r="AH156" s="78"/>
      <c r="AI156" s="78"/>
      <c r="AJ156" s="78"/>
      <c r="AK156" s="78"/>
      <c r="AL156" s="170">
        <v>0.5</v>
      </c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52"/>
      <c r="AZ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52" ht="15.75">
      <c r="A157">
        <v>214</v>
      </c>
      <c r="E157" s="42">
        <v>10</v>
      </c>
      <c r="F157" s="135" t="s">
        <v>62</v>
      </c>
      <c r="G157" s="136"/>
      <c r="H157" s="16">
        <v>1</v>
      </c>
      <c r="I157" s="181" t="s">
        <v>638</v>
      </c>
      <c r="K157" s="40"/>
      <c r="L157" s="40"/>
      <c r="M157" s="40"/>
      <c r="N157" s="170">
        <v>1</v>
      </c>
      <c r="O157" s="40"/>
      <c r="P157" s="40"/>
      <c r="Q157" s="170">
        <v>1</v>
      </c>
      <c r="R157" s="40"/>
      <c r="S157" s="40"/>
      <c r="T157" s="40"/>
      <c r="U157" s="40"/>
      <c r="V157" s="40"/>
      <c r="W157" s="40"/>
      <c r="X157" s="170">
        <v>0.5</v>
      </c>
      <c r="Y157" s="40"/>
      <c r="Z157" s="40"/>
      <c r="AA157" s="40"/>
      <c r="AB157" s="40"/>
      <c r="AC157" s="40"/>
      <c r="AD157" s="40"/>
      <c r="AE157" s="170">
        <v>0.5</v>
      </c>
      <c r="AF157" s="40"/>
      <c r="AG157" s="40"/>
      <c r="AH157" s="40"/>
      <c r="AI157" s="40"/>
      <c r="AJ157" s="40"/>
      <c r="AK157" s="40"/>
      <c r="AL157" s="170">
        <v>0.5</v>
      </c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52"/>
      <c r="AZ157"/>
    </row>
    <row r="158" spans="1:96" ht="15.75">
      <c r="A158">
        <v>215</v>
      </c>
      <c r="E158" s="42">
        <v>11</v>
      </c>
      <c r="F158" s="135" t="s">
        <v>571</v>
      </c>
      <c r="G158" s="136"/>
      <c r="H158" s="16">
        <v>1</v>
      </c>
      <c r="I158" s="181" t="s">
        <v>638</v>
      </c>
      <c r="K158" s="40"/>
      <c r="L158" s="40"/>
      <c r="M158" s="40"/>
      <c r="N158" s="170">
        <v>1</v>
      </c>
      <c r="O158" s="40"/>
      <c r="P158" s="40"/>
      <c r="Q158" s="170">
        <v>0.5</v>
      </c>
      <c r="R158" s="40"/>
      <c r="S158" s="40"/>
      <c r="T158" s="40"/>
      <c r="U158" s="40"/>
      <c r="V158" s="40"/>
      <c r="W158" s="40"/>
      <c r="X158" s="170">
        <v>1</v>
      </c>
      <c r="Y158" s="40"/>
      <c r="Z158" s="40"/>
      <c r="AA158" s="40"/>
      <c r="AB158" s="40"/>
      <c r="AC158" s="40"/>
      <c r="AD158" s="40"/>
      <c r="AE158" s="170">
        <v>1</v>
      </c>
      <c r="AF158" s="40"/>
      <c r="AG158" s="40"/>
      <c r="AH158" s="40"/>
      <c r="AI158" s="40"/>
      <c r="AJ158" s="40"/>
      <c r="AK158" s="40"/>
      <c r="AL158" s="170">
        <v>1</v>
      </c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52"/>
      <c r="AZ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1:96" ht="15.75">
      <c r="A159">
        <v>216</v>
      </c>
      <c r="E159" s="42">
        <v>12</v>
      </c>
      <c r="F159" s="135" t="s">
        <v>572</v>
      </c>
      <c r="G159" s="136"/>
      <c r="H159" s="60">
        <v>1</v>
      </c>
      <c r="I159" s="181" t="s">
        <v>638</v>
      </c>
      <c r="K159" s="40"/>
      <c r="L159" s="40"/>
      <c r="M159" s="40"/>
      <c r="N159" s="170">
        <v>1</v>
      </c>
      <c r="O159" s="40"/>
      <c r="P159" s="40"/>
      <c r="Q159" s="170">
        <v>0.5</v>
      </c>
      <c r="R159" s="40"/>
      <c r="S159" s="40"/>
      <c r="T159" s="40"/>
      <c r="U159" s="40"/>
      <c r="V159" s="40"/>
      <c r="W159" s="40"/>
      <c r="X159" s="170">
        <v>1</v>
      </c>
      <c r="Y159" s="40"/>
      <c r="Z159" s="40"/>
      <c r="AA159" s="40"/>
      <c r="AB159" s="40"/>
      <c r="AC159" s="40"/>
      <c r="AD159" s="40"/>
      <c r="AE159" s="170">
        <v>0.5</v>
      </c>
      <c r="AF159" s="40"/>
      <c r="AG159" s="40"/>
      <c r="AH159" s="40"/>
      <c r="AI159" s="40"/>
      <c r="AJ159" s="40"/>
      <c r="AK159" s="40"/>
      <c r="AL159" s="170">
        <v>1</v>
      </c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52"/>
      <c r="AZ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5:96" ht="15.75">
      <c r="E160" s="42">
        <v>13</v>
      </c>
      <c r="F160" s="135" t="s">
        <v>199</v>
      </c>
      <c r="G160" s="136"/>
      <c r="H160" s="60">
        <v>1</v>
      </c>
      <c r="I160" s="181" t="s">
        <v>234</v>
      </c>
      <c r="K160" s="40"/>
      <c r="L160" s="40"/>
      <c r="M160" s="40"/>
      <c r="N160" s="170">
        <v>1</v>
      </c>
      <c r="O160" s="40"/>
      <c r="P160" s="40"/>
      <c r="Q160" s="40"/>
      <c r="R160" s="40"/>
      <c r="S160" s="40"/>
      <c r="T160" s="40"/>
      <c r="U160" s="40"/>
      <c r="V160" s="40"/>
      <c r="W160" s="40"/>
      <c r="X160" s="170">
        <v>1</v>
      </c>
      <c r="Y160" s="40"/>
      <c r="Z160" s="40"/>
      <c r="AA160" s="40"/>
      <c r="AB160" s="40"/>
      <c r="AC160" s="40"/>
      <c r="AD160" s="40"/>
      <c r="AE160" s="170">
        <v>0</v>
      </c>
      <c r="AF160" s="40"/>
      <c r="AG160" s="40"/>
      <c r="AH160" s="40"/>
      <c r="AI160" s="40"/>
      <c r="AJ160" s="40"/>
      <c r="AK160" s="40"/>
      <c r="AL160" s="170">
        <v>1</v>
      </c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52"/>
      <c r="AZ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1:96" ht="15.75">
      <c r="A161">
        <v>217</v>
      </c>
      <c r="E161" s="42">
        <v>14</v>
      </c>
      <c r="F161" s="135" t="s">
        <v>92</v>
      </c>
      <c r="G161" s="136"/>
      <c r="H161" s="60">
        <v>1</v>
      </c>
      <c r="K161" s="75"/>
      <c r="L161" s="75"/>
      <c r="M161" s="75"/>
      <c r="N161" s="75"/>
      <c r="O161" s="170">
        <v>0</v>
      </c>
      <c r="P161" s="75"/>
      <c r="Q161" s="75"/>
      <c r="R161" s="75"/>
      <c r="S161" s="75"/>
      <c r="T161" s="75"/>
      <c r="U161" s="75"/>
      <c r="V161" s="75"/>
      <c r="W161" s="170">
        <v>0</v>
      </c>
      <c r="X161" s="75"/>
      <c r="Y161" s="75"/>
      <c r="Z161" s="75"/>
      <c r="AA161" s="75"/>
      <c r="AB161" s="75"/>
      <c r="AC161" s="75"/>
      <c r="AD161" s="75"/>
      <c r="AE161" s="170">
        <v>0</v>
      </c>
      <c r="AF161" s="75"/>
      <c r="AG161" s="75"/>
      <c r="AH161" s="75"/>
      <c r="AI161" s="75"/>
      <c r="AJ161" s="170">
        <v>0</v>
      </c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52"/>
      <c r="AZ16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5:96" ht="15.75">
      <c r="E162" s="42">
        <v>15</v>
      </c>
      <c r="F162" s="135" t="s">
        <v>61</v>
      </c>
      <c r="G162" s="136"/>
      <c r="H162" s="60">
        <v>1</v>
      </c>
      <c r="K162" s="75"/>
      <c r="L162" s="75"/>
      <c r="M162" s="75"/>
      <c r="N162" s="75"/>
      <c r="O162" s="170">
        <v>0</v>
      </c>
      <c r="P162" s="75"/>
      <c r="Q162" s="75"/>
      <c r="R162" s="75"/>
      <c r="S162" s="75"/>
      <c r="T162" s="75"/>
      <c r="U162" s="75"/>
      <c r="V162" s="75"/>
      <c r="W162" s="170">
        <v>1</v>
      </c>
      <c r="X162" s="75"/>
      <c r="Y162" s="75"/>
      <c r="Z162" s="75"/>
      <c r="AA162" s="75"/>
      <c r="AB162" s="75"/>
      <c r="AC162" s="75"/>
      <c r="AD162" s="75"/>
      <c r="AE162" s="170">
        <v>1</v>
      </c>
      <c r="AF162" s="75"/>
      <c r="AG162" s="75"/>
      <c r="AH162" s="75"/>
      <c r="AI162" s="75"/>
      <c r="AJ162" s="170">
        <v>1</v>
      </c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52"/>
      <c r="AZ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1:52" ht="15.75">
      <c r="A163">
        <v>219</v>
      </c>
      <c r="E163" s="55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  <c r="AU163" s="141"/>
      <c r="AV163" s="141"/>
      <c r="AW163" s="141"/>
      <c r="AX163" s="141"/>
      <c r="AY163" s="52"/>
      <c r="AZ163"/>
    </row>
    <row r="164" spans="1:52" ht="15.75">
      <c r="A164">
        <v>220</v>
      </c>
      <c r="E164" s="45"/>
      <c r="F164" s="7"/>
      <c r="G164" s="7"/>
      <c r="H164" s="60" t="s">
        <v>1</v>
      </c>
      <c r="I164" s="191"/>
      <c r="J164" s="12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52"/>
      <c r="AZ164" s="1"/>
    </row>
    <row r="165" spans="1:52" ht="18">
      <c r="A165">
        <v>221</v>
      </c>
      <c r="C165" s="51">
        <v>11</v>
      </c>
      <c r="E165" s="46"/>
      <c r="F165" s="47" t="s">
        <v>11</v>
      </c>
      <c r="G165" s="58" t="s">
        <v>1</v>
      </c>
      <c r="H165" s="58" t="s">
        <v>1</v>
      </c>
      <c r="I165" s="190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3"/>
      <c r="AE165" s="163"/>
      <c r="AF165" s="163"/>
      <c r="AG165" s="163"/>
      <c r="AH165" s="163"/>
      <c r="AI165" s="163"/>
      <c r="AJ165" s="163"/>
      <c r="AK165" s="163"/>
      <c r="AL165" s="163"/>
      <c r="AM165" s="163"/>
      <c r="AN165" s="163"/>
      <c r="AO165" s="163"/>
      <c r="AP165" s="163"/>
      <c r="AQ165" s="163"/>
      <c r="AR165" s="163"/>
      <c r="AS165" s="163"/>
      <c r="AT165" s="163"/>
      <c r="AU165" s="163"/>
      <c r="AY165" s="52"/>
      <c r="AZ165" s="1"/>
    </row>
    <row r="166" spans="1:52" ht="15.75">
      <c r="A166">
        <v>222</v>
      </c>
      <c r="E166" s="77"/>
      <c r="F166" s="79">
        <f>'RESUM MENSUAL ENVASOS'!F13</f>
        <v>12023</v>
      </c>
      <c r="G166" s="67"/>
      <c r="H166" s="67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  <c r="AU166" s="141"/>
      <c r="AV166" s="141"/>
      <c r="AW166" s="141"/>
      <c r="AX166" s="141"/>
      <c r="AY166" s="52"/>
      <c r="AZ166"/>
    </row>
    <row r="167" spans="1:52" ht="15.75">
      <c r="A167">
        <v>223</v>
      </c>
      <c r="E167" s="55"/>
      <c r="F167" s="43" t="s">
        <v>6</v>
      </c>
      <c r="G167" s="43"/>
      <c r="H167" s="60" t="s">
        <v>1</v>
      </c>
      <c r="K167" s="145">
        <f aca="true" t="shared" si="5" ref="K167:AS167">K7</f>
        <v>1</v>
      </c>
      <c r="L167" s="145">
        <f t="shared" si="5"/>
        <v>2</v>
      </c>
      <c r="M167" s="145">
        <f t="shared" si="5"/>
        <v>3</v>
      </c>
      <c r="N167" s="145">
        <f t="shared" si="5"/>
        <v>4</v>
      </c>
      <c r="O167" s="145">
        <f t="shared" si="5"/>
        <v>5</v>
      </c>
      <c r="P167" s="145">
        <f t="shared" si="5"/>
        <v>6</v>
      </c>
      <c r="Q167" s="145">
        <f t="shared" si="5"/>
        <v>7</v>
      </c>
      <c r="R167" s="145">
        <f t="shared" si="5"/>
        <v>8</v>
      </c>
      <c r="S167" s="145">
        <f t="shared" si="5"/>
        <v>9</v>
      </c>
      <c r="T167" s="145">
        <f t="shared" si="5"/>
        <v>10</v>
      </c>
      <c r="U167" s="145">
        <f t="shared" si="5"/>
        <v>11</v>
      </c>
      <c r="V167" s="145">
        <f t="shared" si="5"/>
        <v>12</v>
      </c>
      <c r="W167" s="145">
        <f t="shared" si="5"/>
        <v>13</v>
      </c>
      <c r="X167" s="145">
        <f t="shared" si="5"/>
        <v>14</v>
      </c>
      <c r="Y167" s="145">
        <f t="shared" si="5"/>
        <v>15</v>
      </c>
      <c r="Z167" s="145">
        <f t="shared" si="5"/>
        <v>16</v>
      </c>
      <c r="AA167" s="145">
        <f t="shared" si="5"/>
        <v>17</v>
      </c>
      <c r="AB167" s="145">
        <f t="shared" si="5"/>
        <v>18</v>
      </c>
      <c r="AC167" s="145">
        <f t="shared" si="5"/>
        <v>19</v>
      </c>
      <c r="AD167" s="145">
        <f t="shared" si="5"/>
        <v>20</v>
      </c>
      <c r="AE167" s="145">
        <f t="shared" si="5"/>
        <v>21</v>
      </c>
      <c r="AF167" s="145">
        <f t="shared" si="5"/>
        <v>22</v>
      </c>
      <c r="AG167" s="145">
        <f t="shared" si="5"/>
        <v>23</v>
      </c>
      <c r="AH167" s="145">
        <f t="shared" si="5"/>
        <v>24</v>
      </c>
      <c r="AI167" s="145">
        <f t="shared" si="5"/>
        <v>25</v>
      </c>
      <c r="AJ167" s="145">
        <f t="shared" si="5"/>
        <v>26</v>
      </c>
      <c r="AK167" s="145">
        <f t="shared" si="5"/>
        <v>27</v>
      </c>
      <c r="AL167" s="145">
        <f t="shared" si="5"/>
        <v>28</v>
      </c>
      <c r="AM167" s="145">
        <f t="shared" si="5"/>
        <v>29</v>
      </c>
      <c r="AN167" s="145">
        <f t="shared" si="5"/>
        <v>30</v>
      </c>
      <c r="AO167" s="145">
        <f t="shared" si="5"/>
        <v>31</v>
      </c>
      <c r="AP167" s="145">
        <f t="shared" si="5"/>
        <v>0</v>
      </c>
      <c r="AQ167" s="145">
        <f t="shared" si="5"/>
        <v>0</v>
      </c>
      <c r="AR167" s="145">
        <f t="shared" si="5"/>
        <v>0</v>
      </c>
      <c r="AS167" s="145">
        <f t="shared" si="5"/>
        <v>0</v>
      </c>
      <c r="AT167" s="145">
        <f>AT7</f>
        <v>0</v>
      </c>
      <c r="AU167" s="145">
        <f>AU7</f>
        <v>0</v>
      </c>
      <c r="AV167" s="145">
        <f>AV7</f>
        <v>0</v>
      </c>
      <c r="AW167" s="145">
        <f>AW7</f>
        <v>0</v>
      </c>
      <c r="AX167" s="145">
        <f>AX7</f>
        <v>0</v>
      </c>
      <c r="AY167" s="52"/>
      <c r="AZ167" s="1"/>
    </row>
    <row r="168" spans="1:52" ht="15.75">
      <c r="A168">
        <v>224</v>
      </c>
      <c r="E168" s="42">
        <v>1</v>
      </c>
      <c r="F168" s="135" t="s">
        <v>383</v>
      </c>
      <c r="G168" s="136"/>
      <c r="H168" s="60">
        <v>1</v>
      </c>
      <c r="I168" s="181" t="s">
        <v>638</v>
      </c>
      <c r="K168" s="141"/>
      <c r="L168" s="141"/>
      <c r="M168" s="141"/>
      <c r="N168" s="141"/>
      <c r="O168" s="172">
        <v>0.5</v>
      </c>
      <c r="P168" s="141"/>
      <c r="Q168" s="141"/>
      <c r="R168" s="141"/>
      <c r="S168" s="141"/>
      <c r="T168" s="141"/>
      <c r="U168" s="172">
        <v>1</v>
      </c>
      <c r="V168" s="141"/>
      <c r="W168" s="141"/>
      <c r="X168" s="141"/>
      <c r="Y168" s="141"/>
      <c r="Z168" s="141"/>
      <c r="AA168" s="141"/>
      <c r="AB168" s="141"/>
      <c r="AC168" s="170">
        <v>1</v>
      </c>
      <c r="AD168" s="141"/>
      <c r="AE168" s="141"/>
      <c r="AF168" s="141"/>
      <c r="AG168" s="141"/>
      <c r="AH168" s="141"/>
      <c r="AI168" s="141"/>
      <c r="AJ168" s="170">
        <v>0.5</v>
      </c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  <c r="AX168" s="141"/>
      <c r="AY168" s="52"/>
      <c r="AZ168" s="1"/>
    </row>
    <row r="169" spans="1:52" ht="15.75">
      <c r="A169">
        <v>225</v>
      </c>
      <c r="E169" s="42">
        <v>2</v>
      </c>
      <c r="F169" s="135" t="s">
        <v>384</v>
      </c>
      <c r="G169" s="136"/>
      <c r="H169" s="60">
        <v>1</v>
      </c>
      <c r="I169" s="181" t="s">
        <v>638</v>
      </c>
      <c r="K169" s="141"/>
      <c r="L169" s="141"/>
      <c r="M169" s="141"/>
      <c r="N169" s="141"/>
      <c r="O169" s="170">
        <v>1</v>
      </c>
      <c r="P169" s="141"/>
      <c r="Q169" s="141"/>
      <c r="R169" s="141"/>
      <c r="S169" s="141"/>
      <c r="T169" s="141"/>
      <c r="U169" s="172">
        <v>1</v>
      </c>
      <c r="V169" s="141"/>
      <c r="W169" s="141"/>
      <c r="X169" s="141"/>
      <c r="Y169" s="141"/>
      <c r="Z169" s="141"/>
      <c r="AA169" s="141"/>
      <c r="AB169" s="141"/>
      <c r="AC169" s="170">
        <v>1</v>
      </c>
      <c r="AD169" s="141"/>
      <c r="AE169" s="141"/>
      <c r="AF169" s="141"/>
      <c r="AG169" s="141"/>
      <c r="AH169" s="141"/>
      <c r="AI169" s="141"/>
      <c r="AJ169" s="170">
        <v>1</v>
      </c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  <c r="AX169" s="141"/>
      <c r="AY169" s="52"/>
      <c r="AZ169"/>
    </row>
    <row r="170" spans="1:52" ht="15.75">
      <c r="A170">
        <v>226</v>
      </c>
      <c r="E170" s="42">
        <v>3</v>
      </c>
      <c r="F170" s="135" t="s">
        <v>385</v>
      </c>
      <c r="G170" s="136"/>
      <c r="H170" s="60">
        <v>1</v>
      </c>
      <c r="I170" s="181" t="s">
        <v>234</v>
      </c>
      <c r="K170" s="141"/>
      <c r="L170" s="141"/>
      <c r="M170" s="141"/>
      <c r="N170" s="141"/>
      <c r="O170" s="170">
        <v>1</v>
      </c>
      <c r="P170" s="141"/>
      <c r="Q170" s="141"/>
      <c r="R170" s="141"/>
      <c r="S170" s="141"/>
      <c r="T170" s="141"/>
      <c r="U170" s="172">
        <v>1</v>
      </c>
      <c r="V170" s="141"/>
      <c r="W170" s="141"/>
      <c r="X170" s="141"/>
      <c r="Y170" s="141"/>
      <c r="Z170" s="141"/>
      <c r="AA170" s="141"/>
      <c r="AB170" s="141"/>
      <c r="AC170" s="170">
        <v>1</v>
      </c>
      <c r="AD170" s="141"/>
      <c r="AE170" s="141"/>
      <c r="AF170" s="141"/>
      <c r="AG170" s="141"/>
      <c r="AH170" s="141"/>
      <c r="AI170" s="141"/>
      <c r="AJ170" s="172">
        <v>1</v>
      </c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  <c r="AX170" s="141"/>
      <c r="AY170" s="52"/>
      <c r="AZ170" s="1"/>
    </row>
    <row r="171" spans="1:52" ht="15.75">
      <c r="A171">
        <v>227</v>
      </c>
      <c r="E171" s="42">
        <v>4</v>
      </c>
      <c r="F171" s="135" t="s">
        <v>573</v>
      </c>
      <c r="G171" s="136">
        <v>1</v>
      </c>
      <c r="H171" s="60">
        <v>1</v>
      </c>
      <c r="I171" s="181" t="s">
        <v>638</v>
      </c>
      <c r="K171" s="170">
        <v>1</v>
      </c>
      <c r="L171" s="141"/>
      <c r="M171" s="141"/>
      <c r="N171" s="141"/>
      <c r="O171" s="170">
        <v>1</v>
      </c>
      <c r="P171" s="141"/>
      <c r="Q171" s="141"/>
      <c r="R171" s="170">
        <v>1</v>
      </c>
      <c r="S171" s="141"/>
      <c r="T171" s="141"/>
      <c r="U171" s="172">
        <v>1</v>
      </c>
      <c r="V171" s="141"/>
      <c r="W171" s="141"/>
      <c r="X171" s="141"/>
      <c r="Y171" s="170">
        <v>1</v>
      </c>
      <c r="Z171" s="141"/>
      <c r="AA171" s="141"/>
      <c r="AB171" s="141"/>
      <c r="AC171" s="172">
        <v>1</v>
      </c>
      <c r="AD171" s="141"/>
      <c r="AE171" s="141"/>
      <c r="AF171" s="170">
        <v>1</v>
      </c>
      <c r="AG171" s="141"/>
      <c r="AH171" s="141"/>
      <c r="AI171" s="141"/>
      <c r="AJ171" s="172">
        <v>1</v>
      </c>
      <c r="AK171" s="141"/>
      <c r="AL171" s="141"/>
      <c r="AM171" s="141"/>
      <c r="AN171" s="170">
        <v>1</v>
      </c>
      <c r="AO171" s="141"/>
      <c r="AP171" s="141"/>
      <c r="AQ171" s="141"/>
      <c r="AR171" s="141"/>
      <c r="AS171" s="141"/>
      <c r="AT171" s="141"/>
      <c r="AU171" s="141"/>
      <c r="AV171" s="141"/>
      <c r="AW171" s="141"/>
      <c r="AX171" s="141"/>
      <c r="AY171" s="52"/>
      <c r="AZ171" s="1"/>
    </row>
    <row r="172" spans="1:52" ht="15.75">
      <c r="A172">
        <v>228</v>
      </c>
      <c r="E172" s="42">
        <v>5</v>
      </c>
      <c r="F172" s="135" t="s">
        <v>84</v>
      </c>
      <c r="G172" s="136"/>
      <c r="H172" s="60">
        <v>1</v>
      </c>
      <c r="I172" s="181" t="s">
        <v>638</v>
      </c>
      <c r="K172" s="141"/>
      <c r="L172" s="141"/>
      <c r="M172" s="141"/>
      <c r="N172" s="141"/>
      <c r="O172" s="170">
        <v>1</v>
      </c>
      <c r="P172" s="141"/>
      <c r="Q172" s="141"/>
      <c r="R172" s="141"/>
      <c r="S172" s="141"/>
      <c r="T172" s="141"/>
      <c r="U172" s="172">
        <v>1</v>
      </c>
      <c r="V172" s="141"/>
      <c r="W172" s="141"/>
      <c r="X172" s="141"/>
      <c r="Y172" s="141"/>
      <c r="Z172" s="141"/>
      <c r="AA172" s="141"/>
      <c r="AB172" s="141"/>
      <c r="AC172" s="172">
        <v>1</v>
      </c>
      <c r="AD172" s="141"/>
      <c r="AE172" s="141"/>
      <c r="AF172" s="141"/>
      <c r="AG172" s="141"/>
      <c r="AH172" s="141"/>
      <c r="AI172" s="141"/>
      <c r="AJ172" s="170">
        <v>1</v>
      </c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  <c r="AX172" s="141"/>
      <c r="AY172" s="52"/>
      <c r="AZ172"/>
    </row>
    <row r="173" spans="1:52" ht="15.75">
      <c r="A173">
        <v>229</v>
      </c>
      <c r="E173" s="42">
        <v>6</v>
      </c>
      <c r="F173" s="135" t="s">
        <v>574</v>
      </c>
      <c r="G173" s="136"/>
      <c r="H173" s="60">
        <v>1</v>
      </c>
      <c r="I173" s="181" t="s">
        <v>638</v>
      </c>
      <c r="K173" s="141"/>
      <c r="L173" s="141"/>
      <c r="M173" s="141"/>
      <c r="N173" s="141"/>
      <c r="O173" s="172">
        <v>1</v>
      </c>
      <c r="P173" s="141"/>
      <c r="Q173" s="141"/>
      <c r="R173" s="141"/>
      <c r="S173" s="141"/>
      <c r="T173" s="141"/>
      <c r="U173" s="172">
        <v>1</v>
      </c>
      <c r="V173" s="141"/>
      <c r="W173" s="141"/>
      <c r="X173" s="141"/>
      <c r="Y173" s="141"/>
      <c r="Z173" s="141"/>
      <c r="AA173" s="141"/>
      <c r="AB173" s="141"/>
      <c r="AC173" s="172">
        <v>1</v>
      </c>
      <c r="AD173" s="141"/>
      <c r="AE173" s="141"/>
      <c r="AF173" s="141"/>
      <c r="AG173" s="141"/>
      <c r="AH173" s="141"/>
      <c r="AI173" s="141"/>
      <c r="AJ173" s="170">
        <v>1</v>
      </c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52"/>
      <c r="AZ173" s="1"/>
    </row>
    <row r="174" spans="1:52" ht="15.75">
      <c r="A174">
        <v>230</v>
      </c>
      <c r="E174" s="42">
        <v>7</v>
      </c>
      <c r="F174" s="135" t="s">
        <v>85</v>
      </c>
      <c r="G174" s="136"/>
      <c r="H174" s="60">
        <v>1</v>
      </c>
      <c r="I174" s="175" t="s">
        <v>638</v>
      </c>
      <c r="J174" s="141"/>
      <c r="K174" s="141"/>
      <c r="L174" s="141"/>
      <c r="M174" s="141"/>
      <c r="N174" s="141"/>
      <c r="O174" s="172">
        <v>1</v>
      </c>
      <c r="P174" s="141"/>
      <c r="Q174" s="141"/>
      <c r="R174" s="141"/>
      <c r="S174" s="141"/>
      <c r="T174" s="141"/>
      <c r="U174" s="170">
        <v>1</v>
      </c>
      <c r="V174" s="141"/>
      <c r="W174" s="141"/>
      <c r="X174" s="141"/>
      <c r="Y174" s="141"/>
      <c r="Z174" s="141"/>
      <c r="AA174" s="141"/>
      <c r="AB174" s="141"/>
      <c r="AC174" s="172">
        <v>1</v>
      </c>
      <c r="AD174" s="141"/>
      <c r="AE174" s="141"/>
      <c r="AF174" s="141"/>
      <c r="AG174" s="141"/>
      <c r="AH174" s="141"/>
      <c r="AI174" s="141"/>
      <c r="AJ174" s="170">
        <v>1</v>
      </c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  <c r="AU174" s="141"/>
      <c r="AV174" s="141"/>
      <c r="AW174" s="141"/>
      <c r="AX174" s="141"/>
      <c r="AY174" s="52"/>
      <c r="AZ174" s="1"/>
    </row>
    <row r="175" spans="1:52" ht="15.75">
      <c r="A175">
        <v>231</v>
      </c>
      <c r="E175" s="42">
        <v>8</v>
      </c>
      <c r="F175" s="135" t="s">
        <v>386</v>
      </c>
      <c r="G175" s="136"/>
      <c r="H175" s="60">
        <v>1</v>
      </c>
      <c r="I175" s="175" t="s">
        <v>638</v>
      </c>
      <c r="J175" s="141"/>
      <c r="K175" s="141"/>
      <c r="L175" s="141"/>
      <c r="M175" s="141"/>
      <c r="N175" s="141"/>
      <c r="O175" s="172">
        <v>1</v>
      </c>
      <c r="P175" s="141"/>
      <c r="Q175" s="141"/>
      <c r="R175" s="141"/>
      <c r="S175" s="141"/>
      <c r="T175" s="141"/>
      <c r="U175" s="172">
        <v>1</v>
      </c>
      <c r="V175" s="141"/>
      <c r="W175" s="141"/>
      <c r="X175" s="141"/>
      <c r="Y175" s="141"/>
      <c r="Z175" s="141"/>
      <c r="AA175" s="141"/>
      <c r="AB175" s="141"/>
      <c r="AC175" s="172">
        <v>1</v>
      </c>
      <c r="AD175" s="141"/>
      <c r="AE175" s="141"/>
      <c r="AF175" s="141"/>
      <c r="AG175" s="141"/>
      <c r="AH175" s="141"/>
      <c r="AI175" s="141"/>
      <c r="AJ175" s="172">
        <v>1</v>
      </c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  <c r="AU175" s="141"/>
      <c r="AV175" s="141"/>
      <c r="AW175" s="141"/>
      <c r="AX175" s="141"/>
      <c r="AY175" s="52"/>
      <c r="AZ175"/>
    </row>
    <row r="176" spans="1:52" ht="15.75">
      <c r="A176">
        <v>232</v>
      </c>
      <c r="E176" s="42">
        <v>9</v>
      </c>
      <c r="F176" s="135" t="s">
        <v>387</v>
      </c>
      <c r="G176" s="136"/>
      <c r="H176" s="60">
        <v>1</v>
      </c>
      <c r="I176" s="175" t="s">
        <v>638</v>
      </c>
      <c r="J176" s="141"/>
      <c r="K176" s="141"/>
      <c r="L176" s="141"/>
      <c r="M176" s="141"/>
      <c r="N176" s="141"/>
      <c r="O176" s="172">
        <v>1</v>
      </c>
      <c r="P176" s="141"/>
      <c r="Q176" s="141"/>
      <c r="R176" s="141"/>
      <c r="S176" s="141"/>
      <c r="T176" s="141"/>
      <c r="U176" s="172">
        <v>1</v>
      </c>
      <c r="V176" s="141"/>
      <c r="W176" s="141"/>
      <c r="X176" s="141"/>
      <c r="Y176" s="141"/>
      <c r="Z176" s="141"/>
      <c r="AA176" s="141"/>
      <c r="AB176" s="141"/>
      <c r="AC176" s="172">
        <v>1</v>
      </c>
      <c r="AD176" s="141"/>
      <c r="AE176" s="141"/>
      <c r="AF176" s="141"/>
      <c r="AG176" s="141"/>
      <c r="AH176" s="141"/>
      <c r="AI176" s="141"/>
      <c r="AJ176" s="172">
        <v>1</v>
      </c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  <c r="AU176" s="141"/>
      <c r="AV176" s="141"/>
      <c r="AW176" s="141"/>
      <c r="AX176" s="141"/>
      <c r="AY176" s="52"/>
      <c r="AZ176" s="1"/>
    </row>
    <row r="177" spans="1:52" ht="15.75">
      <c r="A177">
        <v>233</v>
      </c>
      <c r="E177" s="42">
        <v>10</v>
      </c>
      <c r="F177" s="135" t="s">
        <v>388</v>
      </c>
      <c r="G177" s="136"/>
      <c r="H177" s="60">
        <v>1</v>
      </c>
      <c r="I177" s="175" t="s">
        <v>638</v>
      </c>
      <c r="J177" s="141"/>
      <c r="K177" s="141"/>
      <c r="L177" s="141"/>
      <c r="M177" s="141"/>
      <c r="N177" s="141"/>
      <c r="O177" s="172">
        <v>1</v>
      </c>
      <c r="P177" s="141"/>
      <c r="Q177" s="141"/>
      <c r="R177" s="141"/>
      <c r="S177" s="141"/>
      <c r="T177" s="141"/>
      <c r="U177" s="172">
        <v>1</v>
      </c>
      <c r="V177" s="141"/>
      <c r="W177" s="141"/>
      <c r="X177" s="141"/>
      <c r="Y177" s="141"/>
      <c r="Z177" s="141"/>
      <c r="AA177" s="141"/>
      <c r="AB177" s="141"/>
      <c r="AC177" s="172">
        <v>1</v>
      </c>
      <c r="AD177" s="141"/>
      <c r="AE177" s="141"/>
      <c r="AF177" s="141"/>
      <c r="AG177" s="141"/>
      <c r="AH177" s="141"/>
      <c r="AI177" s="141"/>
      <c r="AJ177" s="172">
        <v>1</v>
      </c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  <c r="AU177" s="141"/>
      <c r="AV177" s="141"/>
      <c r="AW177" s="141"/>
      <c r="AX177" s="141"/>
      <c r="AY177" s="52"/>
      <c r="AZ177" s="1"/>
    </row>
    <row r="178" spans="1:52" ht="15.75">
      <c r="A178">
        <v>234</v>
      </c>
      <c r="E178" s="42">
        <v>11</v>
      </c>
      <c r="F178" s="135" t="s">
        <v>389</v>
      </c>
      <c r="G178" s="136">
        <v>1</v>
      </c>
      <c r="H178" s="60">
        <v>1</v>
      </c>
      <c r="I178" s="175" t="s">
        <v>234</v>
      </c>
      <c r="J178" s="141"/>
      <c r="K178" s="170">
        <v>1</v>
      </c>
      <c r="L178" s="141"/>
      <c r="M178" s="141"/>
      <c r="N178" s="141"/>
      <c r="O178" s="170">
        <v>1</v>
      </c>
      <c r="P178" s="141"/>
      <c r="Q178" s="141"/>
      <c r="R178" s="170">
        <v>0.5</v>
      </c>
      <c r="S178" s="141"/>
      <c r="T178" s="141"/>
      <c r="U178" s="172">
        <v>1</v>
      </c>
      <c r="V178" s="141"/>
      <c r="W178" s="141"/>
      <c r="X178" s="141"/>
      <c r="Y178" s="170">
        <v>1</v>
      </c>
      <c r="Z178" s="141"/>
      <c r="AA178" s="141"/>
      <c r="AB178" s="141"/>
      <c r="AC178" s="170">
        <v>1</v>
      </c>
      <c r="AD178" s="141"/>
      <c r="AE178" s="141"/>
      <c r="AF178" s="170">
        <v>1</v>
      </c>
      <c r="AG178" s="141"/>
      <c r="AH178" s="141"/>
      <c r="AI178" s="141"/>
      <c r="AJ178" s="170">
        <v>0.5</v>
      </c>
      <c r="AK178" s="141"/>
      <c r="AL178" s="141"/>
      <c r="AM178" s="141"/>
      <c r="AN178" s="170">
        <v>1</v>
      </c>
      <c r="AO178" s="141"/>
      <c r="AP178" s="141"/>
      <c r="AQ178" s="141"/>
      <c r="AR178" s="141"/>
      <c r="AS178" s="141"/>
      <c r="AT178" s="141"/>
      <c r="AU178" s="141"/>
      <c r="AV178" s="141"/>
      <c r="AW178" s="141"/>
      <c r="AX178" s="141"/>
      <c r="AY178" s="52"/>
      <c r="AZ178"/>
    </row>
    <row r="179" spans="1:52" ht="15.75">
      <c r="A179">
        <v>235</v>
      </c>
      <c r="E179" s="42">
        <v>12</v>
      </c>
      <c r="F179" s="135" t="s">
        <v>390</v>
      </c>
      <c r="G179" s="136"/>
      <c r="H179" s="60">
        <v>1</v>
      </c>
      <c r="I179" s="175" t="s">
        <v>234</v>
      </c>
      <c r="J179" s="141"/>
      <c r="K179" s="141"/>
      <c r="L179" s="141"/>
      <c r="M179" s="141"/>
      <c r="N179" s="141"/>
      <c r="O179" s="172">
        <v>1</v>
      </c>
      <c r="P179" s="141"/>
      <c r="Q179" s="141"/>
      <c r="R179" s="141"/>
      <c r="S179" s="141"/>
      <c r="T179" s="141"/>
      <c r="U179" s="170">
        <v>1</v>
      </c>
      <c r="V179" s="141"/>
      <c r="W179" s="141"/>
      <c r="X179" s="141"/>
      <c r="Y179" s="141"/>
      <c r="Z179" s="141"/>
      <c r="AA179" s="141"/>
      <c r="AB179" s="141"/>
      <c r="AC179" s="170">
        <v>1</v>
      </c>
      <c r="AD179" s="141"/>
      <c r="AE179" s="141"/>
      <c r="AF179" s="141"/>
      <c r="AG179" s="141"/>
      <c r="AH179" s="141"/>
      <c r="AI179" s="141"/>
      <c r="AJ179" s="170">
        <v>1</v>
      </c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  <c r="AU179" s="141"/>
      <c r="AV179" s="141"/>
      <c r="AW179" s="141"/>
      <c r="AX179" s="141"/>
      <c r="AY179" s="52"/>
      <c r="AZ179" s="1"/>
    </row>
    <row r="180" spans="1:52" ht="15.75">
      <c r="A180">
        <v>236</v>
      </c>
      <c r="E180" s="42">
        <v>13</v>
      </c>
      <c r="F180" s="135" t="s">
        <v>186</v>
      </c>
      <c r="G180" s="136">
        <v>1</v>
      </c>
      <c r="H180" s="60">
        <v>1</v>
      </c>
      <c r="I180" s="175" t="s">
        <v>234</v>
      </c>
      <c r="J180" s="141"/>
      <c r="K180" s="170">
        <v>0.5</v>
      </c>
      <c r="L180" s="141"/>
      <c r="M180" s="141"/>
      <c r="N180" s="141"/>
      <c r="O180" s="170">
        <v>1</v>
      </c>
      <c r="P180" s="141"/>
      <c r="Q180" s="141"/>
      <c r="R180" s="170">
        <v>1</v>
      </c>
      <c r="S180" s="141"/>
      <c r="T180" s="141"/>
      <c r="U180" s="172">
        <v>1</v>
      </c>
      <c r="V180" s="141"/>
      <c r="W180" s="141"/>
      <c r="X180" s="141"/>
      <c r="Y180" s="170">
        <v>1</v>
      </c>
      <c r="Z180" s="141"/>
      <c r="AA180" s="141"/>
      <c r="AB180" s="141"/>
      <c r="AC180" s="170">
        <v>1</v>
      </c>
      <c r="AD180" s="141"/>
      <c r="AE180" s="141"/>
      <c r="AF180" s="170">
        <v>0.5</v>
      </c>
      <c r="AG180" s="141"/>
      <c r="AH180" s="141"/>
      <c r="AI180" s="141"/>
      <c r="AJ180" s="170">
        <v>1</v>
      </c>
      <c r="AK180" s="141"/>
      <c r="AL180" s="141"/>
      <c r="AM180" s="141"/>
      <c r="AN180" s="170">
        <v>1</v>
      </c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52"/>
      <c r="AZ180" s="1"/>
    </row>
    <row r="181" spans="1:52" ht="15.75">
      <c r="A181">
        <v>237</v>
      </c>
      <c r="E181" s="42">
        <v>14</v>
      </c>
      <c r="F181" s="135" t="s">
        <v>391</v>
      </c>
      <c r="G181" s="136">
        <v>1</v>
      </c>
      <c r="H181" s="60">
        <v>1</v>
      </c>
      <c r="I181" s="175" t="s">
        <v>234</v>
      </c>
      <c r="J181" s="141"/>
      <c r="K181" s="170">
        <v>1</v>
      </c>
      <c r="L181" s="141"/>
      <c r="M181" s="141"/>
      <c r="N181" s="141"/>
      <c r="O181" s="170">
        <v>1</v>
      </c>
      <c r="P181" s="141"/>
      <c r="Q181" s="141"/>
      <c r="R181" s="170">
        <v>1</v>
      </c>
      <c r="S181" s="141"/>
      <c r="T181" s="141"/>
      <c r="U181" s="172">
        <v>1</v>
      </c>
      <c r="V181" s="141"/>
      <c r="W181" s="141"/>
      <c r="X181" s="141"/>
      <c r="Y181" s="170">
        <v>1</v>
      </c>
      <c r="Z181" s="141"/>
      <c r="AA181" s="141"/>
      <c r="AB181" s="141"/>
      <c r="AC181" s="172">
        <v>1</v>
      </c>
      <c r="AD181" s="141"/>
      <c r="AE181" s="141"/>
      <c r="AF181" s="170">
        <v>1</v>
      </c>
      <c r="AG181" s="141"/>
      <c r="AH181" s="141"/>
      <c r="AI181" s="141"/>
      <c r="AJ181" s="172">
        <v>1</v>
      </c>
      <c r="AK181" s="141"/>
      <c r="AL181" s="141"/>
      <c r="AM181" s="141"/>
      <c r="AN181" s="170">
        <v>1</v>
      </c>
      <c r="AO181" s="141"/>
      <c r="AP181" s="141"/>
      <c r="AQ181" s="141"/>
      <c r="AR181" s="141"/>
      <c r="AS181" s="141"/>
      <c r="AT181" s="141"/>
      <c r="AU181" s="141"/>
      <c r="AV181" s="141"/>
      <c r="AW181" s="141"/>
      <c r="AX181" s="141"/>
      <c r="AY181" s="52"/>
      <c r="AZ181"/>
    </row>
    <row r="182" spans="1:52" ht="15.75">
      <c r="A182">
        <v>238</v>
      </c>
      <c r="E182" s="42">
        <v>15</v>
      </c>
      <c r="F182" s="135" t="s">
        <v>392</v>
      </c>
      <c r="G182" s="136">
        <v>1</v>
      </c>
      <c r="H182" s="60">
        <v>1</v>
      </c>
      <c r="I182" s="175" t="s">
        <v>234</v>
      </c>
      <c r="J182" s="141"/>
      <c r="K182" s="170">
        <v>1</v>
      </c>
      <c r="L182" s="141"/>
      <c r="M182" s="141"/>
      <c r="N182" s="141"/>
      <c r="O182" s="170">
        <v>1</v>
      </c>
      <c r="P182" s="141"/>
      <c r="Q182" s="141"/>
      <c r="R182" s="170">
        <v>1</v>
      </c>
      <c r="S182" s="141"/>
      <c r="T182" s="141"/>
      <c r="U182" s="172">
        <v>1</v>
      </c>
      <c r="V182" s="141"/>
      <c r="W182" s="141"/>
      <c r="X182" s="141"/>
      <c r="Y182" s="170">
        <v>1</v>
      </c>
      <c r="Z182" s="141"/>
      <c r="AA182" s="141"/>
      <c r="AB182" s="141"/>
      <c r="AC182" s="172">
        <v>1</v>
      </c>
      <c r="AD182" s="141"/>
      <c r="AE182" s="141"/>
      <c r="AF182" s="170">
        <v>1</v>
      </c>
      <c r="AG182" s="141"/>
      <c r="AH182" s="141"/>
      <c r="AI182" s="141"/>
      <c r="AJ182" s="172">
        <v>0.5</v>
      </c>
      <c r="AK182" s="141"/>
      <c r="AL182" s="141"/>
      <c r="AM182" s="141"/>
      <c r="AN182" s="170">
        <v>1</v>
      </c>
      <c r="AO182" s="141"/>
      <c r="AP182" s="141"/>
      <c r="AQ182" s="141"/>
      <c r="AR182" s="141"/>
      <c r="AS182" s="141"/>
      <c r="AT182" s="141"/>
      <c r="AU182" s="141"/>
      <c r="AV182" s="141"/>
      <c r="AW182" s="141"/>
      <c r="AX182" s="141"/>
      <c r="AY182" s="52"/>
      <c r="AZ182" s="1"/>
    </row>
    <row r="183" spans="1:52" ht="15.75">
      <c r="A183">
        <v>239</v>
      </c>
      <c r="E183" s="42">
        <v>16</v>
      </c>
      <c r="F183" s="135" t="s">
        <v>393</v>
      </c>
      <c r="G183" s="136"/>
      <c r="H183" s="60">
        <v>1</v>
      </c>
      <c r="I183" s="175" t="s">
        <v>234</v>
      </c>
      <c r="J183" s="141"/>
      <c r="K183" s="141"/>
      <c r="L183" s="141"/>
      <c r="M183" s="141"/>
      <c r="N183" s="141"/>
      <c r="O183" s="172">
        <v>0.5</v>
      </c>
      <c r="P183" s="141"/>
      <c r="Q183" s="141"/>
      <c r="R183" s="141"/>
      <c r="S183" s="141"/>
      <c r="T183" s="141"/>
      <c r="U183" s="170">
        <v>1</v>
      </c>
      <c r="V183" s="141"/>
      <c r="W183" s="141"/>
      <c r="X183" s="141"/>
      <c r="Y183" s="141"/>
      <c r="Z183" s="141"/>
      <c r="AA183" s="141"/>
      <c r="AB183" s="141"/>
      <c r="AC183" s="170">
        <v>1</v>
      </c>
      <c r="AD183" s="141"/>
      <c r="AE183" s="141"/>
      <c r="AF183" s="141"/>
      <c r="AG183" s="141"/>
      <c r="AH183" s="141"/>
      <c r="AI183" s="141"/>
      <c r="AJ183" s="170">
        <v>0.5</v>
      </c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  <c r="AU183" s="141"/>
      <c r="AV183" s="141"/>
      <c r="AW183" s="141"/>
      <c r="AX183" s="141"/>
      <c r="AY183" s="52"/>
      <c r="AZ183" s="1"/>
    </row>
    <row r="184" spans="1:52" ht="15.75">
      <c r="A184">
        <v>240</v>
      </c>
      <c r="E184" s="42">
        <v>17</v>
      </c>
      <c r="F184" s="135" t="s">
        <v>394</v>
      </c>
      <c r="G184" s="136">
        <v>1</v>
      </c>
      <c r="H184" s="60">
        <v>1</v>
      </c>
      <c r="I184" s="175" t="s">
        <v>234</v>
      </c>
      <c r="J184" s="141"/>
      <c r="K184" s="170">
        <v>0.5</v>
      </c>
      <c r="L184" s="141"/>
      <c r="M184" s="141"/>
      <c r="N184" s="141"/>
      <c r="O184" s="170">
        <v>1</v>
      </c>
      <c r="P184" s="141"/>
      <c r="Q184" s="141"/>
      <c r="R184" s="170">
        <v>0.5</v>
      </c>
      <c r="S184" s="141"/>
      <c r="T184" s="141"/>
      <c r="U184" s="172">
        <v>1</v>
      </c>
      <c r="V184" s="141"/>
      <c r="W184" s="141"/>
      <c r="X184" s="141"/>
      <c r="Y184" s="170">
        <v>1</v>
      </c>
      <c r="Z184" s="141"/>
      <c r="AA184" s="141"/>
      <c r="AB184" s="141"/>
      <c r="AC184" s="172">
        <v>1</v>
      </c>
      <c r="AD184" s="141"/>
      <c r="AE184" s="141"/>
      <c r="AF184" s="170">
        <v>1</v>
      </c>
      <c r="AG184" s="141"/>
      <c r="AH184" s="141"/>
      <c r="AI184" s="141"/>
      <c r="AJ184" s="170">
        <v>1</v>
      </c>
      <c r="AK184" s="141"/>
      <c r="AL184" s="141"/>
      <c r="AM184" s="141"/>
      <c r="AN184" s="170">
        <v>1</v>
      </c>
      <c r="AO184" s="141"/>
      <c r="AP184" s="141"/>
      <c r="AQ184" s="141"/>
      <c r="AR184" s="141"/>
      <c r="AS184" s="141"/>
      <c r="AT184" s="141"/>
      <c r="AU184" s="141"/>
      <c r="AV184" s="141"/>
      <c r="AW184" s="141"/>
      <c r="AX184" s="141"/>
      <c r="AY184" s="52"/>
      <c r="AZ184"/>
    </row>
    <row r="185" spans="1:52" ht="15.75">
      <c r="A185">
        <v>241</v>
      </c>
      <c r="E185" s="42">
        <v>18</v>
      </c>
      <c r="F185" s="135" t="s">
        <v>395</v>
      </c>
      <c r="G185" s="136"/>
      <c r="H185" s="60">
        <v>1</v>
      </c>
      <c r="I185" s="175" t="s">
        <v>638</v>
      </c>
      <c r="J185" s="141"/>
      <c r="K185" s="141"/>
      <c r="L185" s="141"/>
      <c r="M185" s="141"/>
      <c r="N185" s="141"/>
      <c r="O185" s="172">
        <v>1</v>
      </c>
      <c r="P185" s="141"/>
      <c r="Q185" s="141"/>
      <c r="R185" s="141"/>
      <c r="S185" s="141"/>
      <c r="T185" s="141"/>
      <c r="U185" s="172">
        <v>1</v>
      </c>
      <c r="V185" s="141"/>
      <c r="W185" s="141"/>
      <c r="X185" s="141"/>
      <c r="Y185" s="141"/>
      <c r="Z185" s="141"/>
      <c r="AA185" s="141"/>
      <c r="AB185" s="141"/>
      <c r="AC185" s="172">
        <v>1</v>
      </c>
      <c r="AD185" s="141"/>
      <c r="AE185" s="141"/>
      <c r="AF185" s="141"/>
      <c r="AG185" s="141"/>
      <c r="AH185" s="141"/>
      <c r="AI185" s="141"/>
      <c r="AJ185" s="172">
        <v>1</v>
      </c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  <c r="AU185" s="141"/>
      <c r="AV185" s="141"/>
      <c r="AW185" s="141"/>
      <c r="AX185" s="141"/>
      <c r="AY185" s="52"/>
      <c r="AZ185" s="1"/>
    </row>
    <row r="186" spans="1:52" ht="15.75">
      <c r="A186">
        <v>242</v>
      </c>
      <c r="E186" s="42">
        <v>19</v>
      </c>
      <c r="F186" s="135" t="s">
        <v>396</v>
      </c>
      <c r="G186" s="136">
        <v>1</v>
      </c>
      <c r="H186" s="60">
        <v>1</v>
      </c>
      <c r="I186" s="175" t="s">
        <v>234</v>
      </c>
      <c r="J186" s="141"/>
      <c r="K186" s="170">
        <v>1</v>
      </c>
      <c r="L186" s="141"/>
      <c r="M186" s="141"/>
      <c r="N186" s="141"/>
      <c r="O186" s="170">
        <v>1</v>
      </c>
      <c r="P186" s="141"/>
      <c r="Q186" s="141"/>
      <c r="R186" s="170">
        <v>1</v>
      </c>
      <c r="S186" s="141"/>
      <c r="T186" s="141"/>
      <c r="U186" s="172">
        <v>1</v>
      </c>
      <c r="V186" s="141"/>
      <c r="W186" s="141"/>
      <c r="X186" s="141"/>
      <c r="Y186" s="170">
        <v>1</v>
      </c>
      <c r="Z186" s="141"/>
      <c r="AA186" s="141"/>
      <c r="AB186" s="141"/>
      <c r="AC186" s="170">
        <v>1</v>
      </c>
      <c r="AD186" s="141"/>
      <c r="AE186" s="141"/>
      <c r="AF186" s="170">
        <v>1</v>
      </c>
      <c r="AG186" s="141"/>
      <c r="AH186" s="141"/>
      <c r="AI186" s="141"/>
      <c r="AJ186" s="170">
        <v>1</v>
      </c>
      <c r="AK186" s="141"/>
      <c r="AL186" s="141"/>
      <c r="AM186" s="141"/>
      <c r="AN186" s="170">
        <v>1</v>
      </c>
      <c r="AO186" s="141"/>
      <c r="AP186" s="141"/>
      <c r="AQ186" s="141"/>
      <c r="AR186" s="141"/>
      <c r="AS186" s="141"/>
      <c r="AT186" s="141"/>
      <c r="AU186" s="141"/>
      <c r="AV186" s="141"/>
      <c r="AW186" s="141"/>
      <c r="AX186" s="141"/>
      <c r="AY186" s="52"/>
      <c r="AZ186" s="1"/>
    </row>
    <row r="187" spans="1:52" ht="15.75">
      <c r="A187">
        <v>243</v>
      </c>
      <c r="E187" s="42">
        <v>20</v>
      </c>
      <c r="F187" s="135" t="s">
        <v>397</v>
      </c>
      <c r="G187" s="136"/>
      <c r="H187" s="60">
        <v>1</v>
      </c>
      <c r="I187" s="175" t="s">
        <v>638</v>
      </c>
      <c r="J187" s="141"/>
      <c r="K187" s="141"/>
      <c r="L187" s="141"/>
      <c r="M187" s="141"/>
      <c r="N187" s="141"/>
      <c r="O187" s="170">
        <v>1</v>
      </c>
      <c r="P187" s="141"/>
      <c r="Q187" s="141"/>
      <c r="R187" s="141"/>
      <c r="S187" s="141"/>
      <c r="T187" s="141"/>
      <c r="U187" s="172">
        <v>1</v>
      </c>
      <c r="V187" s="141"/>
      <c r="W187" s="141"/>
      <c r="X187" s="141"/>
      <c r="Y187" s="141"/>
      <c r="Z187" s="141"/>
      <c r="AA187" s="141"/>
      <c r="AB187" s="141"/>
      <c r="AC187" s="170">
        <v>1</v>
      </c>
      <c r="AD187" s="141"/>
      <c r="AE187" s="141"/>
      <c r="AF187" s="141"/>
      <c r="AG187" s="141"/>
      <c r="AH187" s="141"/>
      <c r="AI187" s="141"/>
      <c r="AJ187" s="170">
        <v>0.5</v>
      </c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  <c r="AU187" s="141"/>
      <c r="AV187" s="141"/>
      <c r="AW187" s="141"/>
      <c r="AX187" s="141"/>
      <c r="AY187" s="52"/>
      <c r="AZ187"/>
    </row>
    <row r="188" spans="1:52" ht="15.75">
      <c r="A188">
        <v>244</v>
      </c>
      <c r="E188" s="42">
        <v>21</v>
      </c>
      <c r="F188" s="135" t="s">
        <v>575</v>
      </c>
      <c r="G188" s="136"/>
      <c r="H188" s="60">
        <v>1</v>
      </c>
      <c r="I188" s="175" t="s">
        <v>638</v>
      </c>
      <c r="J188" s="141"/>
      <c r="K188" s="141"/>
      <c r="L188" s="141"/>
      <c r="M188" s="141"/>
      <c r="N188" s="141"/>
      <c r="O188" s="170">
        <v>1</v>
      </c>
      <c r="P188" s="141"/>
      <c r="Q188" s="141"/>
      <c r="R188" s="141"/>
      <c r="S188" s="141"/>
      <c r="T188" s="141"/>
      <c r="U188" s="172">
        <v>1</v>
      </c>
      <c r="V188" s="141"/>
      <c r="W188" s="141"/>
      <c r="X188" s="141"/>
      <c r="Y188" s="141"/>
      <c r="Z188" s="141"/>
      <c r="AA188" s="141"/>
      <c r="AB188" s="141"/>
      <c r="AC188" s="172">
        <v>1</v>
      </c>
      <c r="AD188" s="141"/>
      <c r="AE188" s="141"/>
      <c r="AF188" s="141"/>
      <c r="AG188" s="141"/>
      <c r="AH188" s="141"/>
      <c r="AI188" s="141"/>
      <c r="AJ188" s="170">
        <v>1</v>
      </c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  <c r="AU188" s="141"/>
      <c r="AV188" s="141"/>
      <c r="AW188" s="141"/>
      <c r="AX188" s="141"/>
      <c r="AY188" s="52"/>
      <c r="AZ188" s="1"/>
    </row>
    <row r="189" spans="1:52" ht="15.75">
      <c r="A189">
        <v>245</v>
      </c>
      <c r="E189" s="42">
        <v>22</v>
      </c>
      <c r="F189" s="135" t="s">
        <v>398</v>
      </c>
      <c r="G189" s="136">
        <v>1</v>
      </c>
      <c r="H189" s="60">
        <v>1</v>
      </c>
      <c r="I189" s="175" t="s">
        <v>638</v>
      </c>
      <c r="J189" s="141"/>
      <c r="K189" s="170">
        <v>0.5</v>
      </c>
      <c r="L189" s="141"/>
      <c r="M189" s="141"/>
      <c r="N189" s="141"/>
      <c r="O189" s="172">
        <v>1</v>
      </c>
      <c r="P189" s="141"/>
      <c r="Q189" s="141"/>
      <c r="R189" s="170">
        <v>1</v>
      </c>
      <c r="S189" s="141"/>
      <c r="T189" s="141"/>
      <c r="U189" s="172">
        <v>1</v>
      </c>
      <c r="V189" s="141"/>
      <c r="W189" s="141"/>
      <c r="X189" s="141"/>
      <c r="Y189" s="170">
        <v>1</v>
      </c>
      <c r="Z189" s="141"/>
      <c r="AA189" s="141"/>
      <c r="AB189" s="141"/>
      <c r="AC189" s="172">
        <v>1</v>
      </c>
      <c r="AD189" s="141"/>
      <c r="AE189" s="141"/>
      <c r="AF189" s="170">
        <v>1</v>
      </c>
      <c r="AG189" s="141"/>
      <c r="AH189" s="141"/>
      <c r="AI189" s="141"/>
      <c r="AJ189" s="170">
        <v>1</v>
      </c>
      <c r="AK189" s="141"/>
      <c r="AL189" s="141"/>
      <c r="AM189" s="141"/>
      <c r="AN189" s="170">
        <v>1</v>
      </c>
      <c r="AO189" s="141"/>
      <c r="AP189" s="141"/>
      <c r="AQ189" s="141"/>
      <c r="AR189" s="141"/>
      <c r="AS189" s="141"/>
      <c r="AT189" s="141"/>
      <c r="AU189" s="141"/>
      <c r="AV189" s="141"/>
      <c r="AW189" s="141"/>
      <c r="AX189" s="141"/>
      <c r="AY189" s="52"/>
      <c r="AZ189" s="1"/>
    </row>
    <row r="190" spans="1:52" ht="15.75">
      <c r="A190">
        <v>246</v>
      </c>
      <c r="E190" s="42">
        <v>23</v>
      </c>
      <c r="F190" s="135" t="s">
        <v>187</v>
      </c>
      <c r="G190" s="136"/>
      <c r="H190" s="60">
        <v>1</v>
      </c>
      <c r="I190" s="175" t="s">
        <v>234</v>
      </c>
      <c r="J190" s="141"/>
      <c r="K190" s="141"/>
      <c r="L190" s="141"/>
      <c r="M190" s="141"/>
      <c r="N190" s="141"/>
      <c r="O190" s="172">
        <v>1</v>
      </c>
      <c r="P190" s="141"/>
      <c r="Q190" s="141"/>
      <c r="R190" s="141"/>
      <c r="S190" s="141"/>
      <c r="T190" s="141"/>
      <c r="U190" s="172">
        <v>1</v>
      </c>
      <c r="V190" s="141"/>
      <c r="W190" s="141"/>
      <c r="X190" s="141"/>
      <c r="Y190" s="141"/>
      <c r="Z190" s="141"/>
      <c r="AA190" s="141"/>
      <c r="AB190" s="141"/>
      <c r="AC190" s="170">
        <v>1</v>
      </c>
      <c r="AD190" s="141"/>
      <c r="AE190" s="141"/>
      <c r="AF190" s="141"/>
      <c r="AG190" s="141"/>
      <c r="AH190" s="141"/>
      <c r="AI190" s="141"/>
      <c r="AJ190" s="170">
        <v>1</v>
      </c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  <c r="AU190" s="141"/>
      <c r="AV190" s="141"/>
      <c r="AW190" s="141"/>
      <c r="AX190" s="141"/>
      <c r="AY190" s="52"/>
      <c r="AZ190"/>
    </row>
    <row r="191" spans="1:52" ht="15.75">
      <c r="A191">
        <v>247</v>
      </c>
      <c r="E191" s="42">
        <v>24</v>
      </c>
      <c r="F191" s="135" t="s">
        <v>399</v>
      </c>
      <c r="G191" s="136"/>
      <c r="H191" s="60">
        <v>1</v>
      </c>
      <c r="I191" s="175" t="s">
        <v>638</v>
      </c>
      <c r="J191" s="141"/>
      <c r="K191" s="141"/>
      <c r="L191" s="141"/>
      <c r="M191" s="141"/>
      <c r="N191" s="141"/>
      <c r="O191" s="170">
        <v>1</v>
      </c>
      <c r="P191" s="141"/>
      <c r="Q191" s="141"/>
      <c r="R191" s="141"/>
      <c r="S191" s="141"/>
      <c r="T191" s="141"/>
      <c r="U191" s="172">
        <v>1</v>
      </c>
      <c r="V191" s="141"/>
      <c r="W191" s="141"/>
      <c r="X191" s="141"/>
      <c r="Y191" s="141"/>
      <c r="Z191" s="141"/>
      <c r="AA191" s="141"/>
      <c r="AB191" s="141"/>
      <c r="AC191" s="172">
        <v>1</v>
      </c>
      <c r="AD191" s="141"/>
      <c r="AE191" s="141"/>
      <c r="AF191" s="141"/>
      <c r="AG191" s="141"/>
      <c r="AH191" s="141"/>
      <c r="AI191" s="141"/>
      <c r="AJ191" s="172">
        <v>1</v>
      </c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  <c r="AU191" s="141"/>
      <c r="AV191" s="141"/>
      <c r="AW191" s="141"/>
      <c r="AX191" s="141"/>
      <c r="AY191" s="52"/>
      <c r="AZ191" s="1"/>
    </row>
    <row r="192" spans="1:52" ht="15.75">
      <c r="A192">
        <v>248</v>
      </c>
      <c r="E192" s="42">
        <v>26</v>
      </c>
      <c r="F192" s="135" t="s">
        <v>400</v>
      </c>
      <c r="G192" s="136"/>
      <c r="H192" s="60">
        <v>1</v>
      </c>
      <c r="I192" s="175" t="s">
        <v>234</v>
      </c>
      <c r="J192" s="141"/>
      <c r="K192" s="141"/>
      <c r="L192" s="141"/>
      <c r="M192" s="141"/>
      <c r="N192" s="141"/>
      <c r="O192" s="170">
        <v>1</v>
      </c>
      <c r="P192" s="141"/>
      <c r="Q192" s="141"/>
      <c r="R192" s="141"/>
      <c r="S192" s="141"/>
      <c r="T192" s="141"/>
      <c r="U192" s="172">
        <v>1</v>
      </c>
      <c r="V192" s="141"/>
      <c r="W192" s="141"/>
      <c r="X192" s="141"/>
      <c r="Y192" s="141"/>
      <c r="Z192" s="141"/>
      <c r="AA192" s="141"/>
      <c r="AB192" s="141"/>
      <c r="AC192" s="170">
        <v>1</v>
      </c>
      <c r="AD192" s="141"/>
      <c r="AE192" s="141"/>
      <c r="AF192" s="141"/>
      <c r="AG192" s="141"/>
      <c r="AH192" s="141"/>
      <c r="AI192" s="141"/>
      <c r="AJ192" s="170">
        <v>1</v>
      </c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  <c r="AU192" s="141"/>
      <c r="AV192" s="141"/>
      <c r="AW192" s="141"/>
      <c r="AX192" s="141"/>
      <c r="AY192" s="52"/>
      <c r="AZ192" s="1"/>
    </row>
    <row r="193" spans="1:52" ht="15.75">
      <c r="A193">
        <v>249</v>
      </c>
      <c r="E193" s="42">
        <v>27</v>
      </c>
      <c r="F193" s="135" t="s">
        <v>576</v>
      </c>
      <c r="G193" s="136"/>
      <c r="H193" s="60">
        <v>1</v>
      </c>
      <c r="I193" s="175" t="s">
        <v>638</v>
      </c>
      <c r="J193" s="141"/>
      <c r="K193" s="141"/>
      <c r="L193" s="141"/>
      <c r="M193" s="141"/>
      <c r="N193" s="141"/>
      <c r="O193" s="172">
        <v>1</v>
      </c>
      <c r="P193" s="141"/>
      <c r="Q193" s="141"/>
      <c r="R193" s="141"/>
      <c r="S193" s="141"/>
      <c r="T193" s="141"/>
      <c r="U193" s="170">
        <v>1</v>
      </c>
      <c r="V193" s="141"/>
      <c r="W193" s="141"/>
      <c r="X193" s="141"/>
      <c r="Y193" s="141"/>
      <c r="Z193" s="141"/>
      <c r="AA193" s="141"/>
      <c r="AB193" s="141"/>
      <c r="AC193" s="170">
        <v>1</v>
      </c>
      <c r="AD193" s="141"/>
      <c r="AE193" s="141"/>
      <c r="AF193" s="141"/>
      <c r="AG193" s="141"/>
      <c r="AH193" s="141"/>
      <c r="AI193" s="141"/>
      <c r="AJ193" s="170">
        <v>0</v>
      </c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  <c r="AU193" s="141"/>
      <c r="AV193" s="141"/>
      <c r="AW193" s="141"/>
      <c r="AX193" s="141"/>
      <c r="AY193" s="52"/>
      <c r="AZ193"/>
    </row>
    <row r="194" spans="1:52" ht="15.75">
      <c r="A194">
        <v>250</v>
      </c>
      <c r="E194" s="42">
        <v>28</v>
      </c>
      <c r="F194" s="135" t="s">
        <v>401</v>
      </c>
      <c r="G194" s="136"/>
      <c r="H194" s="60">
        <v>1</v>
      </c>
      <c r="I194" s="175" t="s">
        <v>638</v>
      </c>
      <c r="J194" s="141"/>
      <c r="K194" s="141"/>
      <c r="L194" s="141"/>
      <c r="M194" s="141"/>
      <c r="N194" s="141"/>
      <c r="O194" s="170">
        <v>1</v>
      </c>
      <c r="P194" s="141"/>
      <c r="Q194" s="141"/>
      <c r="R194" s="141"/>
      <c r="S194" s="141"/>
      <c r="T194" s="141"/>
      <c r="U194" s="170">
        <v>1</v>
      </c>
      <c r="V194" s="141"/>
      <c r="W194" s="141"/>
      <c r="X194" s="141"/>
      <c r="Y194" s="141"/>
      <c r="Z194" s="141"/>
      <c r="AA194" s="141"/>
      <c r="AB194" s="141"/>
      <c r="AC194" s="172">
        <v>1</v>
      </c>
      <c r="AD194" s="141"/>
      <c r="AE194" s="141"/>
      <c r="AF194" s="141"/>
      <c r="AG194" s="141"/>
      <c r="AH194" s="141"/>
      <c r="AI194" s="141"/>
      <c r="AJ194" s="172">
        <v>1</v>
      </c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52"/>
      <c r="AZ194" s="1"/>
    </row>
    <row r="195" spans="1:52" ht="15.75">
      <c r="A195">
        <v>251</v>
      </c>
      <c r="E195" s="42">
        <v>29</v>
      </c>
      <c r="F195" s="135" t="s">
        <v>402</v>
      </c>
      <c r="G195" s="136"/>
      <c r="H195" s="60">
        <v>1</v>
      </c>
      <c r="I195" s="175" t="s">
        <v>638</v>
      </c>
      <c r="J195" s="141"/>
      <c r="K195" s="141"/>
      <c r="L195" s="141"/>
      <c r="M195" s="141"/>
      <c r="N195" s="141"/>
      <c r="O195" s="172">
        <v>0.5</v>
      </c>
      <c r="P195" s="141"/>
      <c r="Q195" s="141"/>
      <c r="R195" s="141"/>
      <c r="S195" s="141"/>
      <c r="T195" s="141"/>
      <c r="U195" s="172">
        <v>1</v>
      </c>
      <c r="V195" s="141"/>
      <c r="W195" s="141"/>
      <c r="X195" s="141"/>
      <c r="Y195" s="141"/>
      <c r="Z195" s="141"/>
      <c r="AA195" s="141"/>
      <c r="AB195" s="141"/>
      <c r="AC195" s="170">
        <v>0.5</v>
      </c>
      <c r="AD195" s="141"/>
      <c r="AE195" s="141"/>
      <c r="AF195" s="141"/>
      <c r="AG195" s="141"/>
      <c r="AH195" s="141"/>
      <c r="AI195" s="141"/>
      <c r="AJ195" s="170">
        <v>0.5</v>
      </c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  <c r="AU195" s="141"/>
      <c r="AV195" s="141"/>
      <c r="AW195" s="141"/>
      <c r="AX195" s="141"/>
      <c r="AY195" s="52"/>
      <c r="AZ195" s="1"/>
    </row>
    <row r="196" spans="1:52" ht="15.75">
      <c r="A196">
        <v>253</v>
      </c>
      <c r="E196" s="42">
        <v>31</v>
      </c>
      <c r="F196" s="135" t="s">
        <v>403</v>
      </c>
      <c r="G196" s="136">
        <v>1</v>
      </c>
      <c r="H196" s="60">
        <v>1</v>
      </c>
      <c r="I196" s="175" t="s">
        <v>638</v>
      </c>
      <c r="J196" s="141"/>
      <c r="K196" s="170">
        <v>0.5</v>
      </c>
      <c r="L196" s="141"/>
      <c r="M196" s="141"/>
      <c r="N196" s="141"/>
      <c r="O196" s="172">
        <v>1</v>
      </c>
      <c r="P196" s="141"/>
      <c r="Q196" s="141"/>
      <c r="R196" s="170">
        <v>1</v>
      </c>
      <c r="S196" s="141"/>
      <c r="T196" s="141"/>
      <c r="U196" s="172">
        <v>1</v>
      </c>
      <c r="V196" s="141"/>
      <c r="W196" s="141"/>
      <c r="X196" s="141"/>
      <c r="Y196" s="170">
        <v>0.5</v>
      </c>
      <c r="Z196" s="141"/>
      <c r="AA196" s="141"/>
      <c r="AB196" s="141"/>
      <c r="AC196" s="170">
        <v>1</v>
      </c>
      <c r="AD196" s="141"/>
      <c r="AE196" s="141"/>
      <c r="AF196" s="170">
        <v>1</v>
      </c>
      <c r="AG196" s="141"/>
      <c r="AH196" s="141"/>
      <c r="AI196" s="141"/>
      <c r="AJ196" s="170">
        <v>1</v>
      </c>
      <c r="AK196" s="141"/>
      <c r="AL196" s="141"/>
      <c r="AM196" s="141"/>
      <c r="AN196" s="170">
        <v>1</v>
      </c>
      <c r="AO196" s="141"/>
      <c r="AP196" s="141"/>
      <c r="AQ196" s="141"/>
      <c r="AR196" s="141"/>
      <c r="AS196" s="141"/>
      <c r="AT196" s="141"/>
      <c r="AU196" s="141"/>
      <c r="AV196" s="141"/>
      <c r="AW196" s="141"/>
      <c r="AX196" s="141"/>
      <c r="AY196" s="52"/>
      <c r="AZ196" s="1"/>
    </row>
    <row r="197" spans="1:52" ht="15.75">
      <c r="A197">
        <v>254</v>
      </c>
      <c r="E197" s="42">
        <v>32</v>
      </c>
      <c r="F197" s="135" t="s">
        <v>404</v>
      </c>
      <c r="G197" s="136">
        <v>1</v>
      </c>
      <c r="H197" s="60">
        <v>1</v>
      </c>
      <c r="I197" s="175" t="s">
        <v>234</v>
      </c>
      <c r="J197" s="141"/>
      <c r="K197" s="170">
        <v>1</v>
      </c>
      <c r="L197" s="141"/>
      <c r="M197" s="141"/>
      <c r="N197" s="141"/>
      <c r="O197" s="172">
        <v>1</v>
      </c>
      <c r="P197" s="141"/>
      <c r="Q197" s="141"/>
      <c r="R197" s="170">
        <v>0.5</v>
      </c>
      <c r="S197" s="141"/>
      <c r="T197" s="141"/>
      <c r="U197" s="172">
        <v>1</v>
      </c>
      <c r="V197" s="141"/>
      <c r="W197" s="141"/>
      <c r="X197" s="141"/>
      <c r="Y197" s="170">
        <v>1</v>
      </c>
      <c r="Z197" s="141"/>
      <c r="AA197" s="141"/>
      <c r="AB197" s="141"/>
      <c r="AC197" s="170">
        <v>1</v>
      </c>
      <c r="AD197" s="141"/>
      <c r="AE197" s="141"/>
      <c r="AF197" s="170">
        <v>0.5</v>
      </c>
      <c r="AG197" s="141"/>
      <c r="AH197" s="141"/>
      <c r="AI197" s="141"/>
      <c r="AJ197" s="170">
        <v>1</v>
      </c>
      <c r="AK197" s="141"/>
      <c r="AL197" s="141"/>
      <c r="AM197" s="141"/>
      <c r="AN197" s="170">
        <v>1</v>
      </c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52"/>
      <c r="AZ197" s="1"/>
    </row>
    <row r="198" spans="1:52" ht="15.75">
      <c r="A198">
        <v>255</v>
      </c>
      <c r="E198" s="42">
        <v>33</v>
      </c>
      <c r="F198" s="139" t="s">
        <v>405</v>
      </c>
      <c r="G198" s="136"/>
      <c r="H198" s="60">
        <v>1</v>
      </c>
      <c r="I198" s="175" t="s">
        <v>638</v>
      </c>
      <c r="J198" s="141"/>
      <c r="K198" s="141"/>
      <c r="L198" s="141"/>
      <c r="M198" s="141"/>
      <c r="N198" s="141"/>
      <c r="O198" s="170">
        <v>1</v>
      </c>
      <c r="P198" s="141"/>
      <c r="Q198" s="141"/>
      <c r="R198" s="141"/>
      <c r="S198" s="141"/>
      <c r="T198" s="141"/>
      <c r="U198" s="172">
        <v>0.5</v>
      </c>
      <c r="V198" s="141"/>
      <c r="W198" s="141"/>
      <c r="X198" s="141"/>
      <c r="Y198" s="141"/>
      <c r="Z198" s="141"/>
      <c r="AA198" s="141"/>
      <c r="AB198" s="141"/>
      <c r="AC198" s="172">
        <v>1</v>
      </c>
      <c r="AD198" s="141"/>
      <c r="AE198" s="141"/>
      <c r="AF198" s="141"/>
      <c r="AG198" s="141"/>
      <c r="AH198" s="141"/>
      <c r="AI198" s="141"/>
      <c r="AJ198" s="170">
        <v>0</v>
      </c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  <c r="AU198" s="141"/>
      <c r="AV198" s="141"/>
      <c r="AW198" s="141"/>
      <c r="AX198" s="141"/>
      <c r="AY198" s="52"/>
      <c r="AZ198"/>
    </row>
    <row r="199" spans="1:52" ht="15.75">
      <c r="A199">
        <v>256</v>
      </c>
      <c r="E199" s="42">
        <v>34</v>
      </c>
      <c r="F199" s="139" t="s">
        <v>406</v>
      </c>
      <c r="G199" s="136"/>
      <c r="H199" s="60">
        <v>1</v>
      </c>
      <c r="I199" s="175" t="s">
        <v>638</v>
      </c>
      <c r="J199" s="141"/>
      <c r="K199" s="141"/>
      <c r="L199" s="141"/>
      <c r="M199" s="141"/>
      <c r="N199" s="141"/>
      <c r="O199" s="170">
        <v>1</v>
      </c>
      <c r="P199" s="141"/>
      <c r="Q199" s="141"/>
      <c r="R199" s="141"/>
      <c r="S199" s="141"/>
      <c r="T199" s="141"/>
      <c r="U199" s="170">
        <v>0.5</v>
      </c>
      <c r="V199" s="141"/>
      <c r="W199" s="141"/>
      <c r="X199" s="141"/>
      <c r="Y199" s="141"/>
      <c r="Z199" s="141"/>
      <c r="AA199" s="141"/>
      <c r="AB199" s="141"/>
      <c r="AC199" s="170">
        <v>0.5</v>
      </c>
      <c r="AD199" s="141"/>
      <c r="AE199" s="141"/>
      <c r="AF199" s="141"/>
      <c r="AG199" s="141"/>
      <c r="AH199" s="141"/>
      <c r="AI199" s="141"/>
      <c r="AJ199" s="170">
        <v>0.5</v>
      </c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  <c r="AU199" s="141"/>
      <c r="AV199" s="141"/>
      <c r="AW199" s="141"/>
      <c r="AX199" s="141"/>
      <c r="AY199" s="52"/>
      <c r="AZ199" s="1"/>
    </row>
    <row r="200" spans="1:52" ht="15.75">
      <c r="A200">
        <v>257</v>
      </c>
      <c r="E200" s="42">
        <v>35</v>
      </c>
      <c r="F200" s="140" t="s">
        <v>407</v>
      </c>
      <c r="G200" s="136"/>
      <c r="H200" s="60">
        <v>1</v>
      </c>
      <c r="I200" s="175" t="s">
        <v>234</v>
      </c>
      <c r="J200" s="141"/>
      <c r="K200" s="141"/>
      <c r="L200" s="141"/>
      <c r="M200" s="141"/>
      <c r="N200" s="141"/>
      <c r="O200" s="170">
        <v>1</v>
      </c>
      <c r="P200" s="141"/>
      <c r="Q200" s="141"/>
      <c r="R200" s="141"/>
      <c r="S200" s="141"/>
      <c r="T200" s="141"/>
      <c r="U200" s="172">
        <v>1</v>
      </c>
      <c r="V200" s="141"/>
      <c r="W200" s="141"/>
      <c r="X200" s="141"/>
      <c r="Y200" s="141"/>
      <c r="Z200" s="141"/>
      <c r="AA200" s="141"/>
      <c r="AB200" s="141"/>
      <c r="AC200" s="170">
        <v>1</v>
      </c>
      <c r="AD200" s="141"/>
      <c r="AE200" s="141"/>
      <c r="AF200" s="141"/>
      <c r="AG200" s="141"/>
      <c r="AH200" s="141"/>
      <c r="AI200" s="141"/>
      <c r="AJ200" s="172">
        <v>1</v>
      </c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41"/>
      <c r="AV200" s="141"/>
      <c r="AW200" s="141"/>
      <c r="AX200" s="141"/>
      <c r="AY200" s="52"/>
      <c r="AZ200" s="1"/>
    </row>
    <row r="201" spans="1:52" ht="15.75">
      <c r="A201">
        <v>258</v>
      </c>
      <c r="E201" s="42">
        <v>36</v>
      </c>
      <c r="F201" s="140" t="s">
        <v>408</v>
      </c>
      <c r="G201" s="136"/>
      <c r="H201" s="60">
        <v>1</v>
      </c>
      <c r="I201" s="175" t="s">
        <v>638</v>
      </c>
      <c r="J201" s="141"/>
      <c r="K201" s="141"/>
      <c r="L201" s="141"/>
      <c r="M201" s="141"/>
      <c r="N201" s="141"/>
      <c r="O201" s="170">
        <v>1</v>
      </c>
      <c r="P201" s="141"/>
      <c r="Q201" s="141"/>
      <c r="R201" s="141"/>
      <c r="S201" s="141"/>
      <c r="T201" s="141"/>
      <c r="U201" s="170">
        <v>1</v>
      </c>
      <c r="V201" s="141"/>
      <c r="W201" s="141"/>
      <c r="X201" s="141"/>
      <c r="Y201" s="141"/>
      <c r="Z201" s="141"/>
      <c r="AA201" s="141"/>
      <c r="AB201" s="141"/>
      <c r="AC201" s="170">
        <v>1</v>
      </c>
      <c r="AD201" s="141"/>
      <c r="AE201" s="141"/>
      <c r="AF201" s="141"/>
      <c r="AG201" s="141"/>
      <c r="AH201" s="141"/>
      <c r="AI201" s="141"/>
      <c r="AJ201" s="170">
        <v>1</v>
      </c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41"/>
      <c r="AV201" s="141"/>
      <c r="AW201" s="141"/>
      <c r="AX201" s="141"/>
      <c r="AY201" s="52"/>
      <c r="AZ201"/>
    </row>
    <row r="202" spans="1:52" ht="15.75">
      <c r="A202">
        <v>259</v>
      </c>
      <c r="E202" s="42">
        <v>37</v>
      </c>
      <c r="F202" s="140" t="s">
        <v>409</v>
      </c>
      <c r="G202" s="136"/>
      <c r="H202" s="60">
        <v>1</v>
      </c>
      <c r="I202" s="175" t="s">
        <v>638</v>
      </c>
      <c r="J202" s="141"/>
      <c r="K202" s="141"/>
      <c r="L202" s="141"/>
      <c r="M202" s="141"/>
      <c r="N202" s="141"/>
      <c r="O202" s="170">
        <v>1</v>
      </c>
      <c r="P202" s="141"/>
      <c r="Q202" s="141"/>
      <c r="R202" s="141"/>
      <c r="S202" s="141"/>
      <c r="T202" s="141"/>
      <c r="U202" s="172">
        <v>1</v>
      </c>
      <c r="V202" s="141"/>
      <c r="W202" s="141"/>
      <c r="X202" s="141"/>
      <c r="Y202" s="141"/>
      <c r="Z202" s="141"/>
      <c r="AA202" s="141"/>
      <c r="AB202" s="141"/>
      <c r="AC202" s="170">
        <v>1</v>
      </c>
      <c r="AD202" s="141"/>
      <c r="AE202" s="141"/>
      <c r="AF202" s="141"/>
      <c r="AG202" s="141"/>
      <c r="AH202" s="141"/>
      <c r="AI202" s="141"/>
      <c r="AJ202" s="170">
        <v>1</v>
      </c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  <c r="AU202" s="141"/>
      <c r="AV202" s="141"/>
      <c r="AW202" s="141"/>
      <c r="AX202" s="141"/>
      <c r="AY202" s="52"/>
      <c r="AZ202" s="1"/>
    </row>
    <row r="203" spans="1:52" ht="15.75">
      <c r="A203">
        <v>260</v>
      </c>
      <c r="E203" s="42">
        <v>38</v>
      </c>
      <c r="F203" s="140" t="s">
        <v>410</v>
      </c>
      <c r="G203" s="136"/>
      <c r="H203" s="60">
        <v>1</v>
      </c>
      <c r="I203" s="175" t="s">
        <v>234</v>
      </c>
      <c r="J203" s="141"/>
      <c r="K203" s="141"/>
      <c r="L203" s="141"/>
      <c r="M203" s="141"/>
      <c r="N203" s="141"/>
      <c r="O203" s="170">
        <v>1</v>
      </c>
      <c r="P203" s="141"/>
      <c r="Q203" s="141"/>
      <c r="R203" s="141"/>
      <c r="S203" s="141"/>
      <c r="T203" s="141"/>
      <c r="U203" s="172">
        <v>1</v>
      </c>
      <c r="V203" s="141"/>
      <c r="W203" s="141"/>
      <c r="X203" s="141"/>
      <c r="Y203" s="141"/>
      <c r="Z203" s="141"/>
      <c r="AA203" s="141"/>
      <c r="AB203" s="141"/>
      <c r="AC203" s="170">
        <v>1</v>
      </c>
      <c r="AD203" s="141"/>
      <c r="AE203" s="141"/>
      <c r="AF203" s="141"/>
      <c r="AG203" s="141"/>
      <c r="AH203" s="141"/>
      <c r="AI203" s="141"/>
      <c r="AJ203" s="170">
        <v>1</v>
      </c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  <c r="AU203" s="141"/>
      <c r="AV203" s="141"/>
      <c r="AW203" s="141"/>
      <c r="AX203" s="141"/>
      <c r="AY203" s="52"/>
      <c r="AZ203" s="1"/>
    </row>
    <row r="204" spans="1:52" ht="15.75">
      <c r="A204">
        <v>261</v>
      </c>
      <c r="E204" s="42">
        <v>39</v>
      </c>
      <c r="F204" s="140" t="s">
        <v>189</v>
      </c>
      <c r="G204" s="136"/>
      <c r="H204" s="60">
        <v>1</v>
      </c>
      <c r="I204" s="175" t="s">
        <v>638</v>
      </c>
      <c r="J204" s="141"/>
      <c r="K204" s="141"/>
      <c r="L204" s="141"/>
      <c r="M204" s="141"/>
      <c r="N204" s="141"/>
      <c r="O204" s="172">
        <v>1</v>
      </c>
      <c r="P204" s="141"/>
      <c r="Q204" s="141"/>
      <c r="R204" s="141"/>
      <c r="S204" s="141"/>
      <c r="T204" s="141"/>
      <c r="U204" s="172">
        <v>1</v>
      </c>
      <c r="V204" s="141"/>
      <c r="W204" s="141"/>
      <c r="X204" s="141"/>
      <c r="Y204" s="141"/>
      <c r="Z204" s="141"/>
      <c r="AA204" s="141"/>
      <c r="AB204" s="141"/>
      <c r="AC204" s="170">
        <v>1</v>
      </c>
      <c r="AD204" s="141"/>
      <c r="AE204" s="141"/>
      <c r="AF204" s="141"/>
      <c r="AG204" s="141"/>
      <c r="AH204" s="141"/>
      <c r="AI204" s="141"/>
      <c r="AJ204" s="170">
        <v>1</v>
      </c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  <c r="AU204" s="141"/>
      <c r="AV204" s="141"/>
      <c r="AW204" s="141"/>
      <c r="AX204" s="141"/>
      <c r="AY204" s="52"/>
      <c r="AZ204"/>
    </row>
    <row r="205" spans="1:52" ht="15.75">
      <c r="A205">
        <v>262</v>
      </c>
      <c r="E205" s="42">
        <v>40</v>
      </c>
      <c r="F205" s="140" t="s">
        <v>411</v>
      </c>
      <c r="G205" s="136"/>
      <c r="H205" s="60">
        <v>1</v>
      </c>
      <c r="I205" s="175" t="s">
        <v>638</v>
      </c>
      <c r="J205" s="141"/>
      <c r="K205" s="141"/>
      <c r="L205" s="141"/>
      <c r="M205" s="141"/>
      <c r="N205" s="141"/>
      <c r="O205" s="170">
        <v>1</v>
      </c>
      <c r="P205" s="141"/>
      <c r="Q205" s="141"/>
      <c r="R205" s="141"/>
      <c r="S205" s="141"/>
      <c r="T205" s="141"/>
      <c r="U205" s="172">
        <v>1</v>
      </c>
      <c r="V205" s="141"/>
      <c r="W205" s="141"/>
      <c r="X205" s="141"/>
      <c r="Y205" s="141"/>
      <c r="Z205" s="141"/>
      <c r="AA205" s="141"/>
      <c r="AB205" s="141"/>
      <c r="AC205" s="170">
        <v>1</v>
      </c>
      <c r="AD205" s="141"/>
      <c r="AE205" s="141"/>
      <c r="AF205" s="141"/>
      <c r="AG205" s="141"/>
      <c r="AH205" s="141"/>
      <c r="AI205" s="141"/>
      <c r="AJ205" s="170">
        <v>0.5</v>
      </c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  <c r="AU205" s="141"/>
      <c r="AV205" s="141"/>
      <c r="AW205" s="141"/>
      <c r="AX205" s="141"/>
      <c r="AY205" s="52"/>
      <c r="AZ205" s="1"/>
    </row>
    <row r="206" spans="1:52" ht="15.75">
      <c r="A206">
        <v>263</v>
      </c>
      <c r="E206" s="42">
        <v>41</v>
      </c>
      <c r="F206" s="140" t="s">
        <v>412</v>
      </c>
      <c r="G206" s="136"/>
      <c r="H206" s="60">
        <v>1</v>
      </c>
      <c r="I206" s="175" t="s">
        <v>234</v>
      </c>
      <c r="J206" s="141"/>
      <c r="K206" s="141"/>
      <c r="L206" s="141"/>
      <c r="M206" s="141"/>
      <c r="N206" s="141"/>
      <c r="O206" s="170">
        <v>1</v>
      </c>
      <c r="P206" s="141"/>
      <c r="Q206" s="141"/>
      <c r="R206" s="141"/>
      <c r="S206" s="141"/>
      <c r="T206" s="141"/>
      <c r="U206" s="172">
        <v>1</v>
      </c>
      <c r="V206" s="141"/>
      <c r="W206" s="141"/>
      <c r="X206" s="141"/>
      <c r="Y206" s="141"/>
      <c r="Z206" s="141"/>
      <c r="AA206" s="141"/>
      <c r="AB206" s="141"/>
      <c r="AC206" s="170">
        <v>1</v>
      </c>
      <c r="AD206" s="141"/>
      <c r="AE206" s="141"/>
      <c r="AF206" s="141"/>
      <c r="AG206" s="141"/>
      <c r="AH206" s="141"/>
      <c r="AI206" s="141"/>
      <c r="AJ206" s="170">
        <v>1</v>
      </c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41"/>
      <c r="AV206" s="141"/>
      <c r="AW206" s="141"/>
      <c r="AX206" s="141"/>
      <c r="AY206" s="52"/>
      <c r="AZ206" s="1"/>
    </row>
    <row r="207" spans="1:52" ht="15.75">
      <c r="A207">
        <v>264</v>
      </c>
      <c r="E207" s="42">
        <v>42</v>
      </c>
      <c r="F207" s="140" t="s">
        <v>413</v>
      </c>
      <c r="G207" s="136"/>
      <c r="H207" s="60">
        <v>1</v>
      </c>
      <c r="I207" s="175" t="s">
        <v>638</v>
      </c>
      <c r="J207" s="141"/>
      <c r="K207" s="141"/>
      <c r="L207" s="141"/>
      <c r="M207" s="141"/>
      <c r="N207" s="141"/>
      <c r="O207" s="172">
        <v>1</v>
      </c>
      <c r="P207" s="141"/>
      <c r="Q207" s="141"/>
      <c r="R207" s="141"/>
      <c r="S207" s="141"/>
      <c r="T207" s="141"/>
      <c r="U207" s="172">
        <v>0.5</v>
      </c>
      <c r="V207" s="141"/>
      <c r="W207" s="141"/>
      <c r="X207" s="141"/>
      <c r="Y207" s="141"/>
      <c r="Z207" s="141"/>
      <c r="AA207" s="141"/>
      <c r="AB207" s="141"/>
      <c r="AC207" s="170">
        <v>0.5</v>
      </c>
      <c r="AD207" s="141"/>
      <c r="AE207" s="141"/>
      <c r="AF207" s="141"/>
      <c r="AG207" s="141"/>
      <c r="AH207" s="141"/>
      <c r="AI207" s="141"/>
      <c r="AJ207" s="170">
        <v>0.5</v>
      </c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52"/>
      <c r="AZ207"/>
    </row>
    <row r="208" spans="5:52" ht="15.75">
      <c r="E208" s="42">
        <v>43</v>
      </c>
      <c r="F208" s="140" t="s">
        <v>433</v>
      </c>
      <c r="G208" s="136"/>
      <c r="H208" s="60">
        <v>1</v>
      </c>
      <c r="I208" s="175"/>
      <c r="J208" s="141"/>
      <c r="K208" s="141"/>
      <c r="L208" s="141"/>
      <c r="M208" s="141"/>
      <c r="N208" s="141"/>
      <c r="O208" s="170">
        <v>1</v>
      </c>
      <c r="P208" s="141"/>
      <c r="Q208" s="141"/>
      <c r="R208" s="141"/>
      <c r="S208" s="141"/>
      <c r="T208" s="141"/>
      <c r="U208" s="170">
        <v>0.5</v>
      </c>
      <c r="V208" s="141"/>
      <c r="W208" s="141"/>
      <c r="X208" s="141"/>
      <c r="Y208" s="141"/>
      <c r="Z208" s="141"/>
      <c r="AA208" s="141"/>
      <c r="AB208" s="141"/>
      <c r="AC208" s="170">
        <v>1</v>
      </c>
      <c r="AD208" s="141"/>
      <c r="AE208" s="141"/>
      <c r="AF208" s="141"/>
      <c r="AG208" s="141"/>
      <c r="AH208" s="141"/>
      <c r="AI208" s="141"/>
      <c r="AJ208" s="170">
        <v>1</v>
      </c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52"/>
      <c r="AZ208"/>
    </row>
    <row r="209" spans="1:96" ht="15.75">
      <c r="A209">
        <v>265</v>
      </c>
      <c r="E209" s="42">
        <v>44</v>
      </c>
      <c r="F209" s="140" t="s">
        <v>36</v>
      </c>
      <c r="G209" s="136"/>
      <c r="H209" s="60">
        <v>1</v>
      </c>
      <c r="I209" s="175"/>
      <c r="J209" s="141"/>
      <c r="K209" s="141"/>
      <c r="L209" s="141"/>
      <c r="M209" s="141"/>
      <c r="N209" s="141"/>
      <c r="O209" s="170">
        <v>0</v>
      </c>
      <c r="P209" s="141"/>
      <c r="Q209" s="141"/>
      <c r="R209" s="141"/>
      <c r="S209" s="141"/>
      <c r="T209" s="141"/>
      <c r="U209" s="141"/>
      <c r="V209" s="141"/>
      <c r="W209" s="170">
        <v>0.5</v>
      </c>
      <c r="X209" s="141"/>
      <c r="Y209" s="141"/>
      <c r="Z209" s="141"/>
      <c r="AA209" s="141"/>
      <c r="AB209" s="141"/>
      <c r="AC209" s="141"/>
      <c r="AD209" s="141"/>
      <c r="AE209" s="170">
        <v>0.5</v>
      </c>
      <c r="AF209" s="141"/>
      <c r="AG209" s="141"/>
      <c r="AH209" s="141"/>
      <c r="AI209" s="141"/>
      <c r="AJ209" s="170">
        <v>0</v>
      </c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52"/>
      <c r="AZ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1:52" ht="15.75">
      <c r="A210">
        <v>266</v>
      </c>
      <c r="F210" s="71"/>
      <c r="G210" s="6"/>
      <c r="H210" s="6"/>
      <c r="I210" s="175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52"/>
      <c r="AZ210" s="1"/>
    </row>
    <row r="211" spans="1:52" ht="15.75">
      <c r="A211">
        <v>267</v>
      </c>
      <c r="E211" s="45"/>
      <c r="F211" s="7"/>
      <c r="H211" s="60" t="s">
        <v>1</v>
      </c>
      <c r="I211" s="192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52"/>
      <c r="AZ211"/>
    </row>
    <row r="212" spans="1:52" ht="18">
      <c r="A212">
        <v>268</v>
      </c>
      <c r="C212" s="51">
        <v>12</v>
      </c>
      <c r="E212" s="46"/>
      <c r="F212" s="47" t="s">
        <v>12</v>
      </c>
      <c r="G212" s="58" t="s">
        <v>1</v>
      </c>
      <c r="H212" s="58" t="s">
        <v>1</v>
      </c>
      <c r="I212" s="193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52"/>
      <c r="AZ212" s="1"/>
    </row>
    <row r="213" spans="1:52" ht="15.75">
      <c r="A213">
        <v>269</v>
      </c>
      <c r="E213" s="77"/>
      <c r="F213" s="79">
        <f>'RESUM MENSUAL ENVASOS'!F14</f>
        <v>17316</v>
      </c>
      <c r="G213" s="67"/>
      <c r="H213" s="67"/>
      <c r="I213" s="175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52"/>
      <c r="AZ213" s="1"/>
    </row>
    <row r="214" spans="1:52" ht="15.75">
      <c r="A214">
        <v>270</v>
      </c>
      <c r="E214" s="55"/>
      <c r="F214" s="43" t="s">
        <v>6</v>
      </c>
      <c r="G214" s="43"/>
      <c r="H214" s="16" t="s">
        <v>1</v>
      </c>
      <c r="I214" s="175"/>
      <c r="J214" s="141"/>
      <c r="K214" s="145">
        <f aca="true" t="shared" si="6" ref="K214:AS214">K7</f>
        <v>1</v>
      </c>
      <c r="L214" s="145">
        <f t="shared" si="6"/>
        <v>2</v>
      </c>
      <c r="M214" s="145">
        <f t="shared" si="6"/>
        <v>3</v>
      </c>
      <c r="N214" s="145">
        <f t="shared" si="6"/>
        <v>4</v>
      </c>
      <c r="O214" s="145">
        <f t="shared" si="6"/>
        <v>5</v>
      </c>
      <c r="P214" s="145">
        <f t="shared" si="6"/>
        <v>6</v>
      </c>
      <c r="Q214" s="145">
        <f t="shared" si="6"/>
        <v>7</v>
      </c>
      <c r="R214" s="145">
        <f t="shared" si="6"/>
        <v>8</v>
      </c>
      <c r="S214" s="145">
        <f t="shared" si="6"/>
        <v>9</v>
      </c>
      <c r="T214" s="145">
        <f t="shared" si="6"/>
        <v>10</v>
      </c>
      <c r="U214" s="145">
        <f t="shared" si="6"/>
        <v>11</v>
      </c>
      <c r="V214" s="145">
        <f t="shared" si="6"/>
        <v>12</v>
      </c>
      <c r="W214" s="145">
        <f t="shared" si="6"/>
        <v>13</v>
      </c>
      <c r="X214" s="145">
        <f t="shared" si="6"/>
        <v>14</v>
      </c>
      <c r="Y214" s="145">
        <f t="shared" si="6"/>
        <v>15</v>
      </c>
      <c r="Z214" s="145">
        <f t="shared" si="6"/>
        <v>16</v>
      </c>
      <c r="AA214" s="145">
        <f t="shared" si="6"/>
        <v>17</v>
      </c>
      <c r="AB214" s="145">
        <f t="shared" si="6"/>
        <v>18</v>
      </c>
      <c r="AC214" s="145">
        <f t="shared" si="6"/>
        <v>19</v>
      </c>
      <c r="AD214" s="145">
        <f t="shared" si="6"/>
        <v>20</v>
      </c>
      <c r="AE214" s="145">
        <f t="shared" si="6"/>
        <v>21</v>
      </c>
      <c r="AF214" s="145">
        <f t="shared" si="6"/>
        <v>22</v>
      </c>
      <c r="AG214" s="145">
        <f t="shared" si="6"/>
        <v>23</v>
      </c>
      <c r="AH214" s="145">
        <f t="shared" si="6"/>
        <v>24</v>
      </c>
      <c r="AI214" s="145">
        <f t="shared" si="6"/>
        <v>25</v>
      </c>
      <c r="AJ214" s="145">
        <f t="shared" si="6"/>
        <v>26</v>
      </c>
      <c r="AK214" s="145">
        <f t="shared" si="6"/>
        <v>27</v>
      </c>
      <c r="AL214" s="145">
        <f t="shared" si="6"/>
        <v>28</v>
      </c>
      <c r="AM214" s="145">
        <f t="shared" si="6"/>
        <v>29</v>
      </c>
      <c r="AN214" s="145">
        <f t="shared" si="6"/>
        <v>30</v>
      </c>
      <c r="AO214" s="145">
        <f t="shared" si="6"/>
        <v>31</v>
      </c>
      <c r="AP214" s="145">
        <f t="shared" si="6"/>
        <v>0</v>
      </c>
      <c r="AQ214" s="145">
        <f t="shared" si="6"/>
        <v>0</v>
      </c>
      <c r="AR214" s="145">
        <f t="shared" si="6"/>
        <v>0</v>
      </c>
      <c r="AS214" s="145">
        <f t="shared" si="6"/>
        <v>0</v>
      </c>
      <c r="AT214" s="145">
        <f>AT7</f>
        <v>0</v>
      </c>
      <c r="AU214" s="145">
        <f>AU7</f>
        <v>0</v>
      </c>
      <c r="AV214" s="145">
        <f>AV7</f>
        <v>0</v>
      </c>
      <c r="AW214" s="145">
        <f>AW7</f>
        <v>0</v>
      </c>
      <c r="AX214" s="145">
        <f>AX7</f>
        <v>0</v>
      </c>
      <c r="AY214" s="52"/>
      <c r="AZ214"/>
    </row>
    <row r="215" spans="1:52" ht="15.75">
      <c r="A215">
        <v>271</v>
      </c>
      <c r="E215" s="42">
        <v>1</v>
      </c>
      <c r="F215" s="138" t="s">
        <v>13</v>
      </c>
      <c r="G215" s="53"/>
      <c r="H215" s="16">
        <v>1</v>
      </c>
      <c r="I215" s="175" t="s">
        <v>638</v>
      </c>
      <c r="J215" s="141"/>
      <c r="K215" s="170">
        <v>1</v>
      </c>
      <c r="L215" s="141"/>
      <c r="M215" s="141"/>
      <c r="N215" s="141"/>
      <c r="O215" s="141"/>
      <c r="P215" s="141"/>
      <c r="Q215" s="141"/>
      <c r="R215" s="170">
        <v>1</v>
      </c>
      <c r="S215" s="141"/>
      <c r="T215" s="141"/>
      <c r="U215" s="141"/>
      <c r="V215" s="141"/>
      <c r="W215" s="141"/>
      <c r="X215" s="141"/>
      <c r="Y215" s="170">
        <v>1</v>
      </c>
      <c r="Z215" s="141"/>
      <c r="AA215" s="141"/>
      <c r="AB215" s="141"/>
      <c r="AC215" s="141"/>
      <c r="AD215" s="141"/>
      <c r="AE215" s="141"/>
      <c r="AF215" s="170">
        <v>1</v>
      </c>
      <c r="AG215" s="141"/>
      <c r="AH215" s="141"/>
      <c r="AI215" s="141"/>
      <c r="AJ215" s="141"/>
      <c r="AK215" s="141"/>
      <c r="AL215" s="141"/>
      <c r="AM215" s="170">
        <v>1</v>
      </c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52"/>
      <c r="AZ215" s="1"/>
    </row>
    <row r="216" spans="1:52" ht="15.75">
      <c r="A216">
        <v>272</v>
      </c>
      <c r="E216" s="42">
        <v>2</v>
      </c>
      <c r="F216" s="138" t="s">
        <v>237</v>
      </c>
      <c r="G216" s="53">
        <v>0</v>
      </c>
      <c r="H216" s="16">
        <v>1</v>
      </c>
      <c r="I216" s="175" t="s">
        <v>638</v>
      </c>
      <c r="J216" s="141"/>
      <c r="K216" s="170">
        <v>1</v>
      </c>
      <c r="L216" s="141"/>
      <c r="M216" s="141"/>
      <c r="N216" s="141"/>
      <c r="O216" s="141"/>
      <c r="P216" s="141"/>
      <c r="Q216" s="141"/>
      <c r="R216" s="170">
        <v>1</v>
      </c>
      <c r="S216" s="141"/>
      <c r="T216" s="141"/>
      <c r="U216" s="141"/>
      <c r="V216" s="141"/>
      <c r="W216" s="141"/>
      <c r="X216" s="141"/>
      <c r="Y216" s="170">
        <v>1</v>
      </c>
      <c r="Z216" s="141"/>
      <c r="AA216" s="141"/>
      <c r="AB216" s="141"/>
      <c r="AC216" s="141"/>
      <c r="AD216" s="141"/>
      <c r="AE216" s="141"/>
      <c r="AF216" s="170">
        <v>1</v>
      </c>
      <c r="AG216" s="141"/>
      <c r="AH216" s="141"/>
      <c r="AI216" s="141"/>
      <c r="AJ216" s="141"/>
      <c r="AK216" s="141"/>
      <c r="AL216" s="141"/>
      <c r="AM216" s="170">
        <v>1</v>
      </c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52"/>
      <c r="AZ216" s="1"/>
    </row>
    <row r="217" spans="1:52" ht="15.75">
      <c r="A217">
        <v>273</v>
      </c>
      <c r="E217" s="42">
        <v>3</v>
      </c>
      <c r="F217" s="138" t="s">
        <v>272</v>
      </c>
      <c r="G217" s="136">
        <v>1</v>
      </c>
      <c r="H217" s="16">
        <v>1</v>
      </c>
      <c r="I217" s="175" t="s">
        <v>234</v>
      </c>
      <c r="J217" s="141"/>
      <c r="K217" s="170">
        <v>1</v>
      </c>
      <c r="L217" s="141"/>
      <c r="M217" s="141"/>
      <c r="N217" s="141"/>
      <c r="O217" s="170">
        <v>1</v>
      </c>
      <c r="P217" s="141"/>
      <c r="Q217" s="141"/>
      <c r="R217" s="170">
        <v>1</v>
      </c>
      <c r="S217" s="141"/>
      <c r="T217" s="141"/>
      <c r="U217" s="141"/>
      <c r="V217" s="170">
        <v>1</v>
      </c>
      <c r="W217" s="141"/>
      <c r="X217" s="141"/>
      <c r="Y217" s="170">
        <v>1</v>
      </c>
      <c r="Z217" s="141"/>
      <c r="AA217" s="141"/>
      <c r="AB217" s="141"/>
      <c r="AC217" s="170">
        <v>1</v>
      </c>
      <c r="AD217" s="141"/>
      <c r="AE217" s="141"/>
      <c r="AF217" s="170">
        <v>1</v>
      </c>
      <c r="AG217" s="141"/>
      <c r="AH217" s="141"/>
      <c r="AI217" s="141"/>
      <c r="AJ217" s="170">
        <v>1</v>
      </c>
      <c r="AK217" s="141"/>
      <c r="AL217" s="141"/>
      <c r="AM217" s="172">
        <v>1</v>
      </c>
      <c r="AN217" s="141"/>
      <c r="AO217" s="141"/>
      <c r="AP217" s="141"/>
      <c r="AQ217" s="141"/>
      <c r="AR217" s="141"/>
      <c r="AS217" s="141"/>
      <c r="AT217" s="141"/>
      <c r="AU217" s="141"/>
      <c r="AV217" s="141"/>
      <c r="AW217" s="141"/>
      <c r="AX217" s="141"/>
      <c r="AY217" s="52"/>
      <c r="AZ217"/>
    </row>
    <row r="218" spans="1:52" ht="15.75">
      <c r="A218">
        <v>274</v>
      </c>
      <c r="E218" s="42">
        <v>4</v>
      </c>
      <c r="F218" s="138" t="s">
        <v>238</v>
      </c>
      <c r="G218" s="7"/>
      <c r="H218" s="60">
        <v>1</v>
      </c>
      <c r="I218" s="175" t="s">
        <v>638</v>
      </c>
      <c r="J218" s="141"/>
      <c r="K218" s="170">
        <v>1</v>
      </c>
      <c r="L218" s="141"/>
      <c r="M218" s="141"/>
      <c r="N218" s="141"/>
      <c r="O218" s="141"/>
      <c r="P218" s="141"/>
      <c r="Q218" s="141"/>
      <c r="R218" s="170">
        <v>0.5</v>
      </c>
      <c r="S218" s="141"/>
      <c r="T218" s="141"/>
      <c r="U218" s="141"/>
      <c r="V218" s="141"/>
      <c r="W218" s="141"/>
      <c r="X218" s="141"/>
      <c r="Y218" s="170">
        <v>1</v>
      </c>
      <c r="Z218" s="141"/>
      <c r="AA218" s="141"/>
      <c r="AB218" s="141"/>
      <c r="AC218" s="141"/>
      <c r="AD218" s="141"/>
      <c r="AE218" s="141"/>
      <c r="AF218" s="170">
        <v>1</v>
      </c>
      <c r="AG218" s="141"/>
      <c r="AH218" s="141"/>
      <c r="AI218" s="141"/>
      <c r="AJ218" s="141"/>
      <c r="AK218" s="141"/>
      <c r="AL218" s="141"/>
      <c r="AM218" s="172">
        <v>1</v>
      </c>
      <c r="AN218" s="141"/>
      <c r="AO218" s="141"/>
      <c r="AP218" s="141"/>
      <c r="AQ218" s="141"/>
      <c r="AR218" s="141"/>
      <c r="AS218" s="141"/>
      <c r="AT218" s="141"/>
      <c r="AU218" s="141"/>
      <c r="AV218" s="141"/>
      <c r="AW218" s="141"/>
      <c r="AX218" s="141"/>
      <c r="AY218" s="52"/>
      <c r="AZ218" s="1"/>
    </row>
    <row r="219" spans="1:52" ht="15.75">
      <c r="A219">
        <v>275</v>
      </c>
      <c r="E219" s="42">
        <v>5</v>
      </c>
      <c r="F219" s="138" t="s">
        <v>239</v>
      </c>
      <c r="G219" s="7"/>
      <c r="H219" s="60">
        <v>1</v>
      </c>
      <c r="I219" s="175" t="s">
        <v>638</v>
      </c>
      <c r="J219" s="141"/>
      <c r="K219" s="170">
        <v>1</v>
      </c>
      <c r="L219" s="141"/>
      <c r="M219" s="141"/>
      <c r="N219" s="141"/>
      <c r="O219" s="141"/>
      <c r="P219" s="141"/>
      <c r="Q219" s="141"/>
      <c r="R219" s="170">
        <v>0.5</v>
      </c>
      <c r="S219" s="141"/>
      <c r="T219" s="141"/>
      <c r="U219" s="141"/>
      <c r="V219" s="141"/>
      <c r="W219" s="141"/>
      <c r="X219" s="141"/>
      <c r="Y219" s="170">
        <v>1</v>
      </c>
      <c r="Z219" s="141"/>
      <c r="AA219" s="141"/>
      <c r="AB219" s="141"/>
      <c r="AC219" s="141"/>
      <c r="AD219" s="141"/>
      <c r="AE219" s="141"/>
      <c r="AF219" s="170">
        <v>0.5</v>
      </c>
      <c r="AG219" s="141"/>
      <c r="AH219" s="141"/>
      <c r="AI219" s="141"/>
      <c r="AJ219" s="141"/>
      <c r="AK219" s="141"/>
      <c r="AL219" s="141"/>
      <c r="AM219" s="170">
        <v>1</v>
      </c>
      <c r="AN219" s="141"/>
      <c r="AO219" s="141"/>
      <c r="AP219" s="141"/>
      <c r="AQ219" s="141"/>
      <c r="AR219" s="141"/>
      <c r="AS219" s="141"/>
      <c r="AT219" s="141"/>
      <c r="AU219" s="141"/>
      <c r="AV219" s="141"/>
      <c r="AW219" s="141"/>
      <c r="AX219" s="141"/>
      <c r="AY219" s="52"/>
      <c r="AZ219" s="1"/>
    </row>
    <row r="220" spans="1:52" ht="15.75">
      <c r="A220">
        <v>276</v>
      </c>
      <c r="E220" s="42">
        <v>6</v>
      </c>
      <c r="F220" s="138" t="s">
        <v>240</v>
      </c>
      <c r="G220" s="7">
        <v>1</v>
      </c>
      <c r="H220" s="16">
        <v>1</v>
      </c>
      <c r="I220" s="175" t="s">
        <v>638</v>
      </c>
      <c r="J220" s="141"/>
      <c r="K220" s="170">
        <v>1</v>
      </c>
      <c r="L220" s="141"/>
      <c r="M220" s="141"/>
      <c r="N220" s="141"/>
      <c r="O220" s="170">
        <v>1</v>
      </c>
      <c r="P220" s="141"/>
      <c r="Q220" s="141"/>
      <c r="R220" s="170">
        <v>1</v>
      </c>
      <c r="S220" s="141"/>
      <c r="T220" s="141"/>
      <c r="U220" s="141"/>
      <c r="V220" s="170">
        <v>1</v>
      </c>
      <c r="W220" s="141"/>
      <c r="X220" s="141"/>
      <c r="Y220" s="170">
        <v>0.5</v>
      </c>
      <c r="Z220" s="141"/>
      <c r="AA220" s="141"/>
      <c r="AB220" s="141"/>
      <c r="AC220" s="170">
        <v>1</v>
      </c>
      <c r="AD220" s="141"/>
      <c r="AE220" s="141"/>
      <c r="AF220" s="170">
        <v>0.5</v>
      </c>
      <c r="AG220" s="141"/>
      <c r="AH220" s="141"/>
      <c r="AI220" s="141"/>
      <c r="AJ220" s="170">
        <v>1</v>
      </c>
      <c r="AK220" s="141"/>
      <c r="AL220" s="141"/>
      <c r="AM220" s="170">
        <v>0.5</v>
      </c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52"/>
      <c r="AZ220"/>
    </row>
    <row r="221" spans="1:52" ht="15.75">
      <c r="A221">
        <v>277</v>
      </c>
      <c r="E221" s="42">
        <v>7</v>
      </c>
      <c r="F221" s="138" t="s">
        <v>273</v>
      </c>
      <c r="G221" s="7">
        <v>1</v>
      </c>
      <c r="H221" s="60">
        <v>1</v>
      </c>
      <c r="I221" s="175" t="s">
        <v>234</v>
      </c>
      <c r="J221" s="141"/>
      <c r="K221" s="170">
        <v>0.5</v>
      </c>
      <c r="L221" s="141"/>
      <c r="M221" s="141"/>
      <c r="N221" s="141"/>
      <c r="O221" s="170">
        <v>1</v>
      </c>
      <c r="P221" s="141"/>
      <c r="Q221" s="141"/>
      <c r="R221" s="170">
        <v>1</v>
      </c>
      <c r="S221" s="141"/>
      <c r="T221" s="141"/>
      <c r="U221" s="141"/>
      <c r="V221" s="170">
        <v>1</v>
      </c>
      <c r="W221" s="141"/>
      <c r="X221" s="141"/>
      <c r="Y221" s="170">
        <v>1</v>
      </c>
      <c r="Z221" s="141"/>
      <c r="AA221" s="141"/>
      <c r="AB221" s="141"/>
      <c r="AC221" s="170">
        <v>1</v>
      </c>
      <c r="AD221" s="141"/>
      <c r="AE221" s="141"/>
      <c r="AF221" s="170">
        <v>1</v>
      </c>
      <c r="AG221" s="141"/>
      <c r="AH221" s="141"/>
      <c r="AI221" s="141"/>
      <c r="AJ221" s="170">
        <v>1</v>
      </c>
      <c r="AK221" s="141"/>
      <c r="AL221" s="141"/>
      <c r="AM221" s="170">
        <v>1</v>
      </c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52"/>
      <c r="AZ221" s="1"/>
    </row>
    <row r="222" spans="1:52" ht="15.75">
      <c r="A222">
        <v>278</v>
      </c>
      <c r="E222" s="42">
        <v>8</v>
      </c>
      <c r="F222" s="138" t="s">
        <v>242</v>
      </c>
      <c r="G222" s="7"/>
      <c r="H222" s="16">
        <v>1</v>
      </c>
      <c r="I222" s="175" t="s">
        <v>234</v>
      </c>
      <c r="J222" s="141"/>
      <c r="K222" s="170">
        <v>1</v>
      </c>
      <c r="L222" s="141"/>
      <c r="M222" s="141"/>
      <c r="N222" s="141"/>
      <c r="O222" s="141"/>
      <c r="P222" s="141"/>
      <c r="Q222" s="141"/>
      <c r="R222" s="170">
        <v>1</v>
      </c>
      <c r="S222" s="141"/>
      <c r="T222" s="141"/>
      <c r="U222" s="141"/>
      <c r="V222" s="141"/>
      <c r="W222" s="141"/>
      <c r="X222" s="141"/>
      <c r="Y222" s="170">
        <v>1</v>
      </c>
      <c r="Z222" s="141"/>
      <c r="AA222" s="141"/>
      <c r="AB222" s="141"/>
      <c r="AC222" s="141"/>
      <c r="AD222" s="141"/>
      <c r="AE222" s="141"/>
      <c r="AF222" s="170">
        <v>1</v>
      </c>
      <c r="AG222" s="141"/>
      <c r="AH222" s="141"/>
      <c r="AI222" s="141"/>
      <c r="AJ222" s="141"/>
      <c r="AK222" s="141"/>
      <c r="AL222" s="141"/>
      <c r="AM222" s="172">
        <v>1</v>
      </c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52"/>
      <c r="AZ222" s="1"/>
    </row>
    <row r="223" spans="1:52" ht="15.75">
      <c r="A223">
        <v>279</v>
      </c>
      <c r="E223" s="42">
        <v>9</v>
      </c>
      <c r="F223" s="138" t="s">
        <v>241</v>
      </c>
      <c r="G223" s="53">
        <v>1</v>
      </c>
      <c r="H223" s="16">
        <v>1</v>
      </c>
      <c r="I223" s="175" t="s">
        <v>234</v>
      </c>
      <c r="J223" s="141"/>
      <c r="K223" s="170">
        <v>0.5</v>
      </c>
      <c r="L223" s="141"/>
      <c r="M223" s="141"/>
      <c r="N223" s="141"/>
      <c r="O223" s="170">
        <v>1</v>
      </c>
      <c r="P223" s="141"/>
      <c r="Q223" s="141"/>
      <c r="R223" s="170">
        <v>1</v>
      </c>
      <c r="S223" s="141"/>
      <c r="T223" s="141"/>
      <c r="U223" s="141"/>
      <c r="V223" s="170">
        <v>1</v>
      </c>
      <c r="W223" s="141"/>
      <c r="X223" s="141"/>
      <c r="Y223" s="170">
        <v>1</v>
      </c>
      <c r="Z223" s="141"/>
      <c r="AA223" s="141"/>
      <c r="AB223" s="141"/>
      <c r="AC223" s="170">
        <v>1</v>
      </c>
      <c r="AD223" s="141"/>
      <c r="AE223" s="141"/>
      <c r="AF223" s="170">
        <v>1</v>
      </c>
      <c r="AG223" s="141"/>
      <c r="AH223" s="141"/>
      <c r="AI223" s="141"/>
      <c r="AJ223" s="170">
        <v>1</v>
      </c>
      <c r="AK223" s="141"/>
      <c r="AL223" s="141"/>
      <c r="AM223" s="170">
        <v>1</v>
      </c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52"/>
      <c r="AZ223"/>
    </row>
    <row r="224" spans="1:52" ht="15.75">
      <c r="A224">
        <v>280</v>
      </c>
      <c r="E224" s="42">
        <v>10</v>
      </c>
      <c r="F224" s="138" t="s">
        <v>243</v>
      </c>
      <c r="G224" s="53">
        <v>1</v>
      </c>
      <c r="H224" s="16">
        <v>1</v>
      </c>
      <c r="I224" s="175" t="s">
        <v>234</v>
      </c>
      <c r="J224" s="141"/>
      <c r="K224" s="170">
        <v>0.5</v>
      </c>
      <c r="L224" s="141"/>
      <c r="M224" s="141"/>
      <c r="N224" s="141"/>
      <c r="O224" s="170">
        <v>1</v>
      </c>
      <c r="P224" s="141"/>
      <c r="Q224" s="141"/>
      <c r="R224" s="170">
        <v>0.5</v>
      </c>
      <c r="S224" s="141"/>
      <c r="T224" s="141"/>
      <c r="U224" s="141"/>
      <c r="V224" s="170">
        <v>1</v>
      </c>
      <c r="W224" s="141"/>
      <c r="X224" s="141"/>
      <c r="Y224" s="170">
        <v>0.5</v>
      </c>
      <c r="Z224" s="141"/>
      <c r="AA224" s="141"/>
      <c r="AB224" s="141"/>
      <c r="AC224" s="170">
        <v>1</v>
      </c>
      <c r="AD224" s="141"/>
      <c r="AE224" s="141"/>
      <c r="AF224" s="170">
        <v>0.5</v>
      </c>
      <c r="AG224" s="141"/>
      <c r="AH224" s="141"/>
      <c r="AI224" s="141"/>
      <c r="AJ224" s="170">
        <v>1</v>
      </c>
      <c r="AK224" s="141"/>
      <c r="AL224" s="141"/>
      <c r="AM224" s="170">
        <v>0.5</v>
      </c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52"/>
      <c r="AZ224" s="1"/>
    </row>
    <row r="225" spans="1:52" ht="15.75">
      <c r="A225">
        <v>281</v>
      </c>
      <c r="E225" s="42">
        <v>11</v>
      </c>
      <c r="F225" s="138" t="s">
        <v>244</v>
      </c>
      <c r="G225" s="53"/>
      <c r="H225" s="16">
        <v>1</v>
      </c>
      <c r="I225" s="175" t="s">
        <v>638</v>
      </c>
      <c r="J225" s="141"/>
      <c r="K225" s="170">
        <v>0.5</v>
      </c>
      <c r="L225" s="141"/>
      <c r="M225" s="141"/>
      <c r="N225" s="141"/>
      <c r="O225" s="141"/>
      <c r="P225" s="141"/>
      <c r="Q225" s="141"/>
      <c r="R225" s="170">
        <v>1</v>
      </c>
      <c r="S225" s="141"/>
      <c r="T225" s="141"/>
      <c r="U225" s="141"/>
      <c r="V225" s="141"/>
      <c r="W225" s="141"/>
      <c r="X225" s="141"/>
      <c r="Y225" s="170">
        <v>0.5</v>
      </c>
      <c r="Z225" s="141"/>
      <c r="AA225" s="141"/>
      <c r="AB225" s="141"/>
      <c r="AC225" s="141"/>
      <c r="AD225" s="141"/>
      <c r="AE225" s="141"/>
      <c r="AF225" s="170">
        <v>0.5</v>
      </c>
      <c r="AG225" s="141"/>
      <c r="AH225" s="141"/>
      <c r="AI225" s="141"/>
      <c r="AJ225" s="141"/>
      <c r="AK225" s="141"/>
      <c r="AL225" s="141"/>
      <c r="AM225" s="170">
        <v>0.5</v>
      </c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52"/>
      <c r="AZ225" s="1"/>
    </row>
    <row r="226" spans="1:52" ht="15.75">
      <c r="A226">
        <v>282</v>
      </c>
      <c r="E226" s="42">
        <v>12</v>
      </c>
      <c r="F226" s="138" t="s">
        <v>245</v>
      </c>
      <c r="G226" s="53">
        <v>1</v>
      </c>
      <c r="H226" s="60">
        <v>1</v>
      </c>
      <c r="I226" s="175" t="s">
        <v>234</v>
      </c>
      <c r="J226" s="141"/>
      <c r="K226" s="170">
        <v>0.5</v>
      </c>
      <c r="L226" s="141"/>
      <c r="M226" s="141"/>
      <c r="N226" s="141"/>
      <c r="O226" s="170">
        <v>1</v>
      </c>
      <c r="P226" s="141"/>
      <c r="Q226" s="141"/>
      <c r="R226" s="170">
        <v>1</v>
      </c>
      <c r="S226" s="141"/>
      <c r="T226" s="141"/>
      <c r="U226" s="141"/>
      <c r="V226" s="170">
        <v>1</v>
      </c>
      <c r="W226" s="141"/>
      <c r="X226" s="141"/>
      <c r="Y226" s="170">
        <v>1</v>
      </c>
      <c r="Z226" s="141"/>
      <c r="AA226" s="141"/>
      <c r="AB226" s="141"/>
      <c r="AC226" s="170">
        <v>1</v>
      </c>
      <c r="AD226" s="141"/>
      <c r="AE226" s="141"/>
      <c r="AF226" s="170">
        <v>1</v>
      </c>
      <c r="AG226" s="141"/>
      <c r="AH226" s="141"/>
      <c r="AI226" s="141"/>
      <c r="AJ226" s="170">
        <v>1</v>
      </c>
      <c r="AK226" s="141"/>
      <c r="AL226" s="141"/>
      <c r="AM226" s="170">
        <v>1</v>
      </c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52"/>
      <c r="AZ226"/>
    </row>
    <row r="227" spans="1:52" ht="15.75">
      <c r="A227">
        <v>283</v>
      </c>
      <c r="E227" s="42">
        <v>13</v>
      </c>
      <c r="F227" s="138" t="s">
        <v>246</v>
      </c>
      <c r="G227" s="53"/>
      <c r="H227" s="16">
        <v>1</v>
      </c>
      <c r="I227" s="175" t="s">
        <v>638</v>
      </c>
      <c r="J227" s="141"/>
      <c r="K227" s="170">
        <v>1</v>
      </c>
      <c r="L227" s="141"/>
      <c r="M227" s="141"/>
      <c r="N227" s="141"/>
      <c r="O227" s="141"/>
      <c r="P227" s="141"/>
      <c r="Q227" s="141"/>
      <c r="R227" s="170">
        <v>0.5</v>
      </c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70">
        <v>1</v>
      </c>
      <c r="AG227" s="141"/>
      <c r="AH227" s="141"/>
      <c r="AI227" s="141"/>
      <c r="AJ227" s="141"/>
      <c r="AK227" s="141"/>
      <c r="AL227" s="141"/>
      <c r="AM227" s="170">
        <v>0.5</v>
      </c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52"/>
      <c r="AZ227" s="1"/>
    </row>
    <row r="228" spans="1:52" ht="15.75">
      <c r="A228">
        <v>284</v>
      </c>
      <c r="E228" s="42">
        <v>14</v>
      </c>
      <c r="F228" s="138" t="s">
        <v>274</v>
      </c>
      <c r="G228" s="7"/>
      <c r="H228" s="60">
        <v>1</v>
      </c>
      <c r="I228" s="175" t="s">
        <v>234</v>
      </c>
      <c r="J228" s="141"/>
      <c r="K228" s="170">
        <v>0.5</v>
      </c>
      <c r="L228" s="141"/>
      <c r="M228" s="141"/>
      <c r="N228" s="141"/>
      <c r="O228" s="141"/>
      <c r="P228" s="141"/>
      <c r="Q228" s="141"/>
      <c r="R228" s="170">
        <v>0.5</v>
      </c>
      <c r="S228" s="141"/>
      <c r="T228" s="141"/>
      <c r="U228" s="141"/>
      <c r="V228" s="141"/>
      <c r="W228" s="141"/>
      <c r="X228" s="141"/>
      <c r="Y228" s="170">
        <v>0.5</v>
      </c>
      <c r="Z228" s="141"/>
      <c r="AA228" s="141"/>
      <c r="AB228" s="141"/>
      <c r="AC228" s="141"/>
      <c r="AD228" s="141"/>
      <c r="AE228" s="141"/>
      <c r="AF228" s="170">
        <v>1</v>
      </c>
      <c r="AG228" s="141"/>
      <c r="AH228" s="141"/>
      <c r="AI228" s="141"/>
      <c r="AJ228" s="141"/>
      <c r="AK228" s="141"/>
      <c r="AL228" s="141"/>
      <c r="AM228" s="170">
        <v>0.5</v>
      </c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52"/>
      <c r="AZ228" s="1"/>
    </row>
    <row r="229" spans="1:52" ht="15.75">
      <c r="A229">
        <v>285</v>
      </c>
      <c r="E229" s="42">
        <v>15</v>
      </c>
      <c r="F229" s="138" t="s">
        <v>275</v>
      </c>
      <c r="G229" s="7"/>
      <c r="H229" s="60">
        <v>1</v>
      </c>
      <c r="I229" s="175" t="s">
        <v>638</v>
      </c>
      <c r="J229" s="141"/>
      <c r="K229" s="170">
        <v>0.5</v>
      </c>
      <c r="L229" s="141"/>
      <c r="M229" s="141"/>
      <c r="N229" s="141"/>
      <c r="O229" s="141"/>
      <c r="P229" s="141"/>
      <c r="Q229" s="141"/>
      <c r="R229" s="170">
        <v>0.5</v>
      </c>
      <c r="S229" s="141"/>
      <c r="T229" s="141"/>
      <c r="U229" s="141"/>
      <c r="V229" s="141"/>
      <c r="W229" s="141"/>
      <c r="X229" s="141"/>
      <c r="Y229" s="170">
        <v>0.5</v>
      </c>
      <c r="Z229" s="141"/>
      <c r="AA229" s="141"/>
      <c r="AB229" s="141"/>
      <c r="AC229" s="141"/>
      <c r="AD229" s="141"/>
      <c r="AE229" s="141"/>
      <c r="AF229" s="170">
        <v>0.5</v>
      </c>
      <c r="AG229" s="141"/>
      <c r="AH229" s="141"/>
      <c r="AI229" s="141"/>
      <c r="AJ229" s="141"/>
      <c r="AK229" s="141"/>
      <c r="AL229" s="141"/>
      <c r="AM229" s="170">
        <v>0.5</v>
      </c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52"/>
      <c r="AZ229"/>
    </row>
    <row r="230" spans="1:52" ht="15.75">
      <c r="A230">
        <v>286</v>
      </c>
      <c r="E230" s="42">
        <v>16</v>
      </c>
      <c r="F230" s="138" t="s">
        <v>247</v>
      </c>
      <c r="G230" s="7"/>
      <c r="H230" s="16">
        <v>1</v>
      </c>
      <c r="I230" s="175" t="s">
        <v>234</v>
      </c>
      <c r="J230" s="141"/>
      <c r="K230" s="170">
        <v>0.5</v>
      </c>
      <c r="L230" s="141"/>
      <c r="M230" s="141"/>
      <c r="N230" s="141"/>
      <c r="O230" s="141"/>
      <c r="P230" s="141"/>
      <c r="Q230" s="141"/>
      <c r="R230" s="170">
        <v>0.5</v>
      </c>
      <c r="S230" s="141"/>
      <c r="T230" s="141"/>
      <c r="U230" s="141"/>
      <c r="V230" s="141"/>
      <c r="W230" s="141"/>
      <c r="X230" s="141"/>
      <c r="Y230" s="170">
        <v>1</v>
      </c>
      <c r="Z230" s="141"/>
      <c r="AA230" s="141"/>
      <c r="AB230" s="141"/>
      <c r="AC230" s="141"/>
      <c r="AD230" s="141"/>
      <c r="AE230" s="141"/>
      <c r="AF230" s="170">
        <v>1</v>
      </c>
      <c r="AG230" s="141"/>
      <c r="AH230" s="141"/>
      <c r="AI230" s="141"/>
      <c r="AJ230" s="141"/>
      <c r="AK230" s="141"/>
      <c r="AL230" s="141"/>
      <c r="AM230" s="170">
        <v>1</v>
      </c>
      <c r="AN230" s="141"/>
      <c r="AO230" s="141"/>
      <c r="AP230" s="141"/>
      <c r="AQ230" s="141"/>
      <c r="AR230" s="141"/>
      <c r="AS230" s="141"/>
      <c r="AT230" s="141"/>
      <c r="AU230" s="141"/>
      <c r="AV230" s="141"/>
      <c r="AW230" s="141"/>
      <c r="AX230" s="141"/>
      <c r="AY230" s="52"/>
      <c r="AZ230" s="1"/>
    </row>
    <row r="231" spans="1:52" ht="15.75">
      <c r="A231">
        <v>287</v>
      </c>
      <c r="E231" s="42">
        <v>17</v>
      </c>
      <c r="F231" s="138" t="s">
        <v>248</v>
      </c>
      <c r="G231" s="7"/>
      <c r="H231" s="60">
        <v>1</v>
      </c>
      <c r="I231" s="175" t="s">
        <v>638</v>
      </c>
      <c r="J231" s="141"/>
      <c r="K231" s="170">
        <v>0.5</v>
      </c>
      <c r="L231" s="141"/>
      <c r="M231" s="141"/>
      <c r="N231" s="141"/>
      <c r="O231" s="141"/>
      <c r="P231" s="141"/>
      <c r="Q231" s="141"/>
      <c r="R231" s="170">
        <v>0.5</v>
      </c>
      <c r="S231" s="141"/>
      <c r="T231" s="141"/>
      <c r="U231" s="141"/>
      <c r="V231" s="141"/>
      <c r="W231" s="141"/>
      <c r="X231" s="141"/>
      <c r="Y231" s="170">
        <v>1</v>
      </c>
      <c r="Z231" s="141"/>
      <c r="AA231" s="141"/>
      <c r="AB231" s="141"/>
      <c r="AC231" s="141"/>
      <c r="AD231" s="141"/>
      <c r="AE231" s="141"/>
      <c r="AF231" s="170">
        <v>0.5</v>
      </c>
      <c r="AG231" s="141"/>
      <c r="AH231" s="141"/>
      <c r="AI231" s="141"/>
      <c r="AJ231" s="141"/>
      <c r="AK231" s="141"/>
      <c r="AL231" s="141"/>
      <c r="AM231" s="170">
        <v>1</v>
      </c>
      <c r="AN231" s="141"/>
      <c r="AO231" s="141"/>
      <c r="AP231" s="141"/>
      <c r="AQ231" s="141"/>
      <c r="AR231" s="141"/>
      <c r="AS231" s="141"/>
      <c r="AT231" s="141"/>
      <c r="AU231" s="141"/>
      <c r="AV231" s="141"/>
      <c r="AW231" s="141"/>
      <c r="AX231" s="141"/>
      <c r="AY231" s="52"/>
      <c r="AZ231" s="1"/>
    </row>
    <row r="232" spans="1:52" ht="15.75">
      <c r="A232">
        <v>288</v>
      </c>
      <c r="E232" s="42">
        <v>18</v>
      </c>
      <c r="F232" s="138" t="s">
        <v>249</v>
      </c>
      <c r="G232" s="7">
        <v>1</v>
      </c>
      <c r="H232" s="60">
        <v>1</v>
      </c>
      <c r="I232" s="175" t="s">
        <v>234</v>
      </c>
      <c r="J232" s="141"/>
      <c r="K232" s="170">
        <v>1</v>
      </c>
      <c r="L232" s="141"/>
      <c r="M232" s="141"/>
      <c r="N232" s="141"/>
      <c r="O232" s="170">
        <v>1</v>
      </c>
      <c r="P232" s="141"/>
      <c r="Q232" s="141"/>
      <c r="R232" s="170">
        <v>1</v>
      </c>
      <c r="S232" s="141"/>
      <c r="T232" s="141"/>
      <c r="U232" s="141"/>
      <c r="V232" s="170">
        <v>1</v>
      </c>
      <c r="W232" s="141"/>
      <c r="X232" s="141"/>
      <c r="Y232" s="170">
        <v>1</v>
      </c>
      <c r="Z232" s="141"/>
      <c r="AA232" s="141"/>
      <c r="AB232" s="141"/>
      <c r="AC232" s="170">
        <v>1</v>
      </c>
      <c r="AD232" s="141"/>
      <c r="AE232" s="141"/>
      <c r="AF232" s="170">
        <v>1</v>
      </c>
      <c r="AG232" s="141"/>
      <c r="AH232" s="141"/>
      <c r="AI232" s="141"/>
      <c r="AJ232" s="172">
        <v>1</v>
      </c>
      <c r="AK232" s="141"/>
      <c r="AL232" s="141"/>
      <c r="AM232" s="172">
        <v>1</v>
      </c>
      <c r="AN232" s="141"/>
      <c r="AO232" s="141"/>
      <c r="AP232" s="141"/>
      <c r="AQ232" s="141"/>
      <c r="AR232" s="141"/>
      <c r="AS232" s="141"/>
      <c r="AT232" s="141"/>
      <c r="AU232" s="141"/>
      <c r="AV232" s="141"/>
      <c r="AW232" s="141"/>
      <c r="AX232" s="141"/>
      <c r="AY232" s="52"/>
      <c r="AZ232"/>
    </row>
    <row r="233" spans="1:52" ht="15.75">
      <c r="A233">
        <v>289</v>
      </c>
      <c r="E233" s="42">
        <v>19</v>
      </c>
      <c r="F233" s="138" t="s">
        <v>250</v>
      </c>
      <c r="G233" s="7"/>
      <c r="H233" s="60">
        <v>1</v>
      </c>
      <c r="I233" s="175" t="s">
        <v>638</v>
      </c>
      <c r="J233" s="141"/>
      <c r="K233" s="170">
        <v>1</v>
      </c>
      <c r="L233" s="141"/>
      <c r="M233" s="141"/>
      <c r="N233" s="141"/>
      <c r="O233" s="141"/>
      <c r="P233" s="141"/>
      <c r="Q233" s="141"/>
      <c r="R233" s="170">
        <v>1</v>
      </c>
      <c r="S233" s="141"/>
      <c r="T233" s="141"/>
      <c r="U233" s="141"/>
      <c r="V233" s="141"/>
      <c r="W233" s="141"/>
      <c r="X233" s="141"/>
      <c r="Y233" s="170">
        <v>1</v>
      </c>
      <c r="Z233" s="141"/>
      <c r="AA233" s="141"/>
      <c r="AB233" s="141"/>
      <c r="AC233" s="141"/>
      <c r="AD233" s="141"/>
      <c r="AE233" s="141"/>
      <c r="AF233" s="170">
        <v>1</v>
      </c>
      <c r="AG233" s="141"/>
      <c r="AH233" s="141"/>
      <c r="AI233" s="141"/>
      <c r="AJ233" s="141"/>
      <c r="AK233" s="141"/>
      <c r="AL233" s="141"/>
      <c r="AM233" s="170">
        <v>1</v>
      </c>
      <c r="AN233" s="141"/>
      <c r="AO233" s="141"/>
      <c r="AP233" s="141"/>
      <c r="AQ233" s="141"/>
      <c r="AR233" s="141"/>
      <c r="AS233" s="141"/>
      <c r="AT233" s="141"/>
      <c r="AU233" s="141"/>
      <c r="AV233" s="141"/>
      <c r="AW233" s="141"/>
      <c r="AX233" s="141"/>
      <c r="AY233" s="52"/>
      <c r="AZ233" s="1"/>
    </row>
    <row r="234" spans="1:52" ht="15.75">
      <c r="A234">
        <v>290</v>
      </c>
      <c r="E234" s="42">
        <v>20</v>
      </c>
      <c r="F234" s="138" t="s">
        <v>251</v>
      </c>
      <c r="G234" s="53">
        <v>1</v>
      </c>
      <c r="H234" s="60">
        <v>1</v>
      </c>
      <c r="I234" s="175" t="s">
        <v>234</v>
      </c>
      <c r="J234" s="141"/>
      <c r="K234" s="170">
        <v>0.5</v>
      </c>
      <c r="L234" s="141"/>
      <c r="M234" s="141"/>
      <c r="N234" s="141"/>
      <c r="O234" s="170">
        <v>1</v>
      </c>
      <c r="P234" s="141"/>
      <c r="Q234" s="141"/>
      <c r="R234" s="170">
        <v>0.5</v>
      </c>
      <c r="S234" s="141"/>
      <c r="T234" s="141"/>
      <c r="U234" s="141"/>
      <c r="V234" s="170">
        <v>1</v>
      </c>
      <c r="W234" s="141"/>
      <c r="X234" s="141"/>
      <c r="Y234" s="170">
        <v>0.5</v>
      </c>
      <c r="Z234" s="141"/>
      <c r="AA234" s="141"/>
      <c r="AB234" s="141"/>
      <c r="AC234" s="170">
        <v>1</v>
      </c>
      <c r="AD234" s="141"/>
      <c r="AE234" s="141"/>
      <c r="AF234" s="170">
        <v>0.5</v>
      </c>
      <c r="AG234" s="141"/>
      <c r="AH234" s="141"/>
      <c r="AI234" s="141"/>
      <c r="AJ234" s="170">
        <v>1</v>
      </c>
      <c r="AK234" s="141"/>
      <c r="AL234" s="141"/>
      <c r="AM234" s="170">
        <v>1</v>
      </c>
      <c r="AN234" s="141"/>
      <c r="AO234" s="141"/>
      <c r="AP234" s="141"/>
      <c r="AQ234" s="141"/>
      <c r="AR234" s="141"/>
      <c r="AS234" s="141"/>
      <c r="AT234" s="141"/>
      <c r="AU234" s="141"/>
      <c r="AV234" s="141"/>
      <c r="AW234" s="141"/>
      <c r="AX234" s="141"/>
      <c r="AY234" s="52"/>
      <c r="AZ234" s="1"/>
    </row>
    <row r="235" spans="1:52" ht="15.75">
      <c r="A235">
        <v>291</v>
      </c>
      <c r="E235" s="42">
        <v>21</v>
      </c>
      <c r="F235" s="138" t="s">
        <v>252</v>
      </c>
      <c r="G235" s="53"/>
      <c r="H235" s="60">
        <v>1</v>
      </c>
      <c r="I235" s="175" t="s">
        <v>638</v>
      </c>
      <c r="J235" s="141"/>
      <c r="K235" s="170">
        <v>0.5</v>
      </c>
      <c r="L235" s="141"/>
      <c r="M235" s="141"/>
      <c r="N235" s="141"/>
      <c r="O235" s="141"/>
      <c r="P235" s="141"/>
      <c r="Q235" s="141"/>
      <c r="R235" s="170">
        <v>0.5</v>
      </c>
      <c r="S235" s="141"/>
      <c r="T235" s="141"/>
      <c r="U235" s="141"/>
      <c r="V235" s="141"/>
      <c r="W235" s="141"/>
      <c r="X235" s="141"/>
      <c r="Y235" s="170">
        <v>0.5</v>
      </c>
      <c r="Z235" s="141"/>
      <c r="AA235" s="141"/>
      <c r="AB235" s="141"/>
      <c r="AC235" s="141"/>
      <c r="AD235" s="141"/>
      <c r="AE235" s="141"/>
      <c r="AF235" s="170">
        <v>0.5</v>
      </c>
      <c r="AG235" s="141"/>
      <c r="AH235" s="141"/>
      <c r="AI235" s="141"/>
      <c r="AJ235" s="141"/>
      <c r="AK235" s="141"/>
      <c r="AL235" s="141"/>
      <c r="AM235" s="170">
        <v>0.5</v>
      </c>
      <c r="AN235" s="141"/>
      <c r="AO235" s="141"/>
      <c r="AP235" s="141"/>
      <c r="AQ235" s="141"/>
      <c r="AR235" s="141"/>
      <c r="AS235" s="141"/>
      <c r="AT235" s="141"/>
      <c r="AU235" s="141"/>
      <c r="AV235" s="141"/>
      <c r="AW235" s="141"/>
      <c r="AX235" s="141"/>
      <c r="AY235" s="52"/>
      <c r="AZ235"/>
    </row>
    <row r="236" spans="1:52" ht="15.75">
      <c r="A236">
        <v>292</v>
      </c>
      <c r="E236" s="42">
        <v>22</v>
      </c>
      <c r="F236" s="138" t="s">
        <v>253</v>
      </c>
      <c r="G236" s="53"/>
      <c r="H236" s="60">
        <v>1</v>
      </c>
      <c r="I236" s="175" t="s">
        <v>234</v>
      </c>
      <c r="J236" s="141"/>
      <c r="K236" s="170">
        <v>1</v>
      </c>
      <c r="L236" s="141"/>
      <c r="M236" s="141"/>
      <c r="N236" s="141"/>
      <c r="O236" s="141"/>
      <c r="P236" s="141"/>
      <c r="Q236" s="141"/>
      <c r="R236" s="170">
        <v>1</v>
      </c>
      <c r="S236" s="141"/>
      <c r="T236" s="141"/>
      <c r="U236" s="141"/>
      <c r="V236" s="141"/>
      <c r="W236" s="141"/>
      <c r="X236" s="141"/>
      <c r="Y236" s="170">
        <v>1</v>
      </c>
      <c r="Z236" s="141"/>
      <c r="AA236" s="141"/>
      <c r="AB236" s="141"/>
      <c r="AC236" s="141"/>
      <c r="AD236" s="141"/>
      <c r="AE236" s="141"/>
      <c r="AF236" s="170">
        <v>1</v>
      </c>
      <c r="AG236" s="141"/>
      <c r="AH236" s="141"/>
      <c r="AI236" s="141"/>
      <c r="AJ236" s="141"/>
      <c r="AK236" s="141"/>
      <c r="AL236" s="141"/>
      <c r="AM236" s="172">
        <v>1</v>
      </c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52"/>
      <c r="AZ236" s="1"/>
    </row>
    <row r="237" spans="1:52" ht="15.75">
      <c r="A237">
        <v>293</v>
      </c>
      <c r="E237" s="42">
        <v>23</v>
      </c>
      <c r="F237" s="138" t="s">
        <v>254</v>
      </c>
      <c r="G237" s="7">
        <v>1</v>
      </c>
      <c r="H237" s="60">
        <v>1</v>
      </c>
      <c r="I237" s="175" t="s">
        <v>638</v>
      </c>
      <c r="J237" s="141"/>
      <c r="K237" s="170">
        <v>1</v>
      </c>
      <c r="L237" s="141"/>
      <c r="M237" s="141"/>
      <c r="N237" s="141"/>
      <c r="O237" s="170">
        <v>1</v>
      </c>
      <c r="P237" s="141"/>
      <c r="Q237" s="141"/>
      <c r="R237" s="170">
        <v>1</v>
      </c>
      <c r="S237" s="141"/>
      <c r="T237" s="141"/>
      <c r="U237" s="141"/>
      <c r="V237" s="170">
        <v>1</v>
      </c>
      <c r="W237" s="141"/>
      <c r="X237" s="141"/>
      <c r="Y237" s="170">
        <v>1</v>
      </c>
      <c r="Z237" s="141"/>
      <c r="AA237" s="141"/>
      <c r="AB237" s="141"/>
      <c r="AC237" s="170">
        <v>1</v>
      </c>
      <c r="AD237" s="141"/>
      <c r="AE237" s="141"/>
      <c r="AF237" s="170">
        <v>1</v>
      </c>
      <c r="AG237" s="141"/>
      <c r="AH237" s="141"/>
      <c r="AI237" s="141"/>
      <c r="AJ237" s="172">
        <v>1</v>
      </c>
      <c r="AK237" s="141"/>
      <c r="AL237" s="141"/>
      <c r="AM237" s="170">
        <v>1</v>
      </c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52"/>
      <c r="AZ237" s="1"/>
    </row>
    <row r="238" spans="1:52" ht="15.75">
      <c r="A238">
        <v>294</v>
      </c>
      <c r="E238" s="42">
        <v>24</v>
      </c>
      <c r="F238" s="138" t="s">
        <v>255</v>
      </c>
      <c r="G238" s="7">
        <v>1</v>
      </c>
      <c r="H238" s="16">
        <v>1</v>
      </c>
      <c r="I238" s="175" t="s">
        <v>234</v>
      </c>
      <c r="J238" s="141"/>
      <c r="K238" s="170">
        <v>0.5</v>
      </c>
      <c r="L238" s="141"/>
      <c r="M238" s="141"/>
      <c r="N238" s="141"/>
      <c r="O238" s="170">
        <v>1</v>
      </c>
      <c r="P238" s="141"/>
      <c r="Q238" s="141"/>
      <c r="R238" s="170">
        <v>1</v>
      </c>
      <c r="S238" s="141"/>
      <c r="T238" s="141"/>
      <c r="U238" s="141"/>
      <c r="V238" s="170">
        <v>1</v>
      </c>
      <c r="W238" s="141"/>
      <c r="X238" s="141"/>
      <c r="Y238" s="170">
        <v>1</v>
      </c>
      <c r="Z238" s="141"/>
      <c r="AA238" s="141"/>
      <c r="AB238" s="141"/>
      <c r="AC238" s="170">
        <v>1</v>
      </c>
      <c r="AD238" s="141"/>
      <c r="AE238" s="141"/>
      <c r="AF238" s="170">
        <v>1</v>
      </c>
      <c r="AG238" s="141"/>
      <c r="AH238" s="141"/>
      <c r="AI238" s="141"/>
      <c r="AJ238" s="170">
        <v>1</v>
      </c>
      <c r="AK238" s="141"/>
      <c r="AL238" s="141"/>
      <c r="AM238" s="170">
        <v>0.5</v>
      </c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52"/>
      <c r="AZ238"/>
    </row>
    <row r="239" spans="1:78" ht="15.75">
      <c r="A239">
        <v>296</v>
      </c>
      <c r="E239" s="42">
        <v>25</v>
      </c>
      <c r="F239" s="138" t="s">
        <v>44</v>
      </c>
      <c r="G239" s="53">
        <v>1</v>
      </c>
      <c r="H239" s="60">
        <v>1</v>
      </c>
      <c r="I239" s="175" t="s">
        <v>234</v>
      </c>
      <c r="J239" s="141"/>
      <c r="K239" s="170">
        <v>1</v>
      </c>
      <c r="L239" s="141"/>
      <c r="M239" s="141"/>
      <c r="N239" s="141"/>
      <c r="O239" s="170">
        <v>1</v>
      </c>
      <c r="P239" s="141"/>
      <c r="Q239" s="141"/>
      <c r="R239" s="170">
        <v>1</v>
      </c>
      <c r="S239" s="141"/>
      <c r="T239" s="141"/>
      <c r="U239" s="141"/>
      <c r="V239" s="170">
        <v>1</v>
      </c>
      <c r="W239" s="141"/>
      <c r="X239" s="141"/>
      <c r="Y239" s="170">
        <v>1</v>
      </c>
      <c r="Z239" s="141"/>
      <c r="AA239" s="141"/>
      <c r="AB239" s="141"/>
      <c r="AC239" s="170">
        <v>1</v>
      </c>
      <c r="AD239" s="141"/>
      <c r="AE239" s="141"/>
      <c r="AF239" s="170">
        <v>1</v>
      </c>
      <c r="AG239" s="141"/>
      <c r="AH239" s="141"/>
      <c r="AI239" s="141"/>
      <c r="AJ239" s="170">
        <v>1</v>
      </c>
      <c r="AK239" s="141"/>
      <c r="AL239" s="141"/>
      <c r="AM239" s="170">
        <v>1</v>
      </c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52"/>
      <c r="AZ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</row>
    <row r="240" spans="1:78" ht="15.75">
      <c r="A240">
        <v>297</v>
      </c>
      <c r="E240" s="42">
        <v>26</v>
      </c>
      <c r="F240" s="138" t="s">
        <v>256</v>
      </c>
      <c r="G240" s="53">
        <v>0</v>
      </c>
      <c r="H240" s="16">
        <v>1</v>
      </c>
      <c r="I240" s="175" t="s">
        <v>234</v>
      </c>
      <c r="J240" s="141"/>
      <c r="K240" s="170">
        <v>1</v>
      </c>
      <c r="L240" s="141"/>
      <c r="M240" s="141"/>
      <c r="N240" s="141"/>
      <c r="O240" s="141"/>
      <c r="P240" s="141"/>
      <c r="Q240" s="141"/>
      <c r="R240" s="170">
        <v>1</v>
      </c>
      <c r="S240" s="141"/>
      <c r="T240" s="141"/>
      <c r="U240" s="141"/>
      <c r="V240" s="141"/>
      <c r="W240" s="141"/>
      <c r="X240" s="141"/>
      <c r="Y240" s="170">
        <v>1</v>
      </c>
      <c r="Z240" s="141"/>
      <c r="AA240" s="141"/>
      <c r="AB240" s="141"/>
      <c r="AC240" s="141"/>
      <c r="AD240" s="141"/>
      <c r="AE240" s="141"/>
      <c r="AF240" s="170">
        <v>1</v>
      </c>
      <c r="AG240" s="141"/>
      <c r="AH240" s="141"/>
      <c r="AI240" s="141"/>
      <c r="AJ240" s="141"/>
      <c r="AK240" s="141"/>
      <c r="AL240" s="141"/>
      <c r="AM240" s="170">
        <v>1</v>
      </c>
      <c r="AN240" s="141"/>
      <c r="AO240" s="141"/>
      <c r="AP240" s="141"/>
      <c r="AQ240" s="141"/>
      <c r="AR240" s="141"/>
      <c r="AS240" s="141"/>
      <c r="AT240" s="141"/>
      <c r="AU240" s="141"/>
      <c r="AV240" s="141"/>
      <c r="AW240" s="141"/>
      <c r="AX240" s="141"/>
      <c r="AY240" s="52"/>
      <c r="AZ240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</row>
    <row r="241" spans="1:78" ht="15.75">
      <c r="A241">
        <v>298</v>
      </c>
      <c r="E241" s="42">
        <v>27</v>
      </c>
      <c r="F241" s="138" t="s">
        <v>257</v>
      </c>
      <c r="G241" s="53">
        <v>1</v>
      </c>
      <c r="H241" s="16">
        <v>1</v>
      </c>
      <c r="I241" s="175" t="s">
        <v>638</v>
      </c>
      <c r="J241" s="141"/>
      <c r="K241" s="170">
        <v>0.5</v>
      </c>
      <c r="L241" s="141"/>
      <c r="M241" s="141"/>
      <c r="N241" s="141"/>
      <c r="O241" s="170">
        <v>1</v>
      </c>
      <c r="P241" s="141"/>
      <c r="Q241" s="141"/>
      <c r="R241" s="170">
        <v>0.5</v>
      </c>
      <c r="S241" s="141"/>
      <c r="T241" s="141"/>
      <c r="U241" s="141"/>
      <c r="V241" s="170">
        <v>1</v>
      </c>
      <c r="W241" s="141"/>
      <c r="X241" s="141"/>
      <c r="Y241" s="170">
        <v>0.5</v>
      </c>
      <c r="Z241" s="141"/>
      <c r="AA241" s="141"/>
      <c r="AB241" s="141"/>
      <c r="AC241" s="170">
        <v>1</v>
      </c>
      <c r="AD241" s="141"/>
      <c r="AE241" s="141"/>
      <c r="AF241" s="170">
        <v>0.5</v>
      </c>
      <c r="AG241" s="141"/>
      <c r="AH241" s="141"/>
      <c r="AI241" s="141"/>
      <c r="AJ241" s="170">
        <v>1</v>
      </c>
      <c r="AK241" s="141"/>
      <c r="AL241" s="141"/>
      <c r="AM241" s="170">
        <v>0.5</v>
      </c>
      <c r="AN241" s="141"/>
      <c r="AO241" s="141"/>
      <c r="AP241" s="141"/>
      <c r="AQ241" s="141"/>
      <c r="AR241" s="141"/>
      <c r="AS241" s="141"/>
      <c r="AT241" s="141"/>
      <c r="AU241" s="141"/>
      <c r="AV241" s="141"/>
      <c r="AW241" s="141"/>
      <c r="AX241" s="141"/>
      <c r="AY241" s="52"/>
      <c r="AZ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</row>
    <row r="242" spans="1:78" ht="15.75">
      <c r="A242">
        <v>299</v>
      </c>
      <c r="E242" s="42">
        <v>28</v>
      </c>
      <c r="F242" s="138" t="s">
        <v>258</v>
      </c>
      <c r="G242" s="53">
        <v>1</v>
      </c>
      <c r="H242" s="60">
        <v>1</v>
      </c>
      <c r="I242" s="175" t="s">
        <v>638</v>
      </c>
      <c r="J242" s="141"/>
      <c r="K242" s="170">
        <v>1</v>
      </c>
      <c r="L242" s="141"/>
      <c r="M242" s="141"/>
      <c r="N242" s="141"/>
      <c r="O242" s="170">
        <v>1</v>
      </c>
      <c r="P242" s="141"/>
      <c r="Q242" s="141"/>
      <c r="R242" s="170">
        <v>1</v>
      </c>
      <c r="S242" s="141"/>
      <c r="T242" s="141"/>
      <c r="U242" s="141"/>
      <c r="V242" s="170">
        <v>1</v>
      </c>
      <c r="W242" s="141"/>
      <c r="X242" s="141"/>
      <c r="Y242" s="170">
        <v>1</v>
      </c>
      <c r="Z242" s="141"/>
      <c r="AA242" s="141"/>
      <c r="AB242" s="141"/>
      <c r="AC242" s="170">
        <v>1</v>
      </c>
      <c r="AD242" s="141"/>
      <c r="AE242" s="141"/>
      <c r="AF242" s="170">
        <v>1</v>
      </c>
      <c r="AG242" s="141"/>
      <c r="AH242" s="141"/>
      <c r="AI242" s="141"/>
      <c r="AJ242" s="170">
        <v>1</v>
      </c>
      <c r="AK242" s="141"/>
      <c r="AL242" s="141"/>
      <c r="AM242" s="170">
        <v>1</v>
      </c>
      <c r="AN242" s="141"/>
      <c r="AO242" s="141"/>
      <c r="AP242" s="141"/>
      <c r="AQ242" s="141"/>
      <c r="AR242" s="141"/>
      <c r="AS242" s="141"/>
      <c r="AT242" s="141"/>
      <c r="AU242" s="141"/>
      <c r="AV242" s="141"/>
      <c r="AW242" s="141"/>
      <c r="AX242" s="141"/>
      <c r="AY242" s="52"/>
      <c r="AZ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</row>
    <row r="243" spans="1:78" ht="15.75">
      <c r="A243">
        <v>301</v>
      </c>
      <c r="E243" s="42">
        <v>29</v>
      </c>
      <c r="F243" s="138" t="s">
        <v>259</v>
      </c>
      <c r="G243" s="7"/>
      <c r="H243" s="60">
        <v>1</v>
      </c>
      <c r="I243" s="175" t="s">
        <v>234</v>
      </c>
      <c r="J243" s="141"/>
      <c r="K243" s="170">
        <v>1</v>
      </c>
      <c r="L243" s="141"/>
      <c r="M243" s="141"/>
      <c r="N243" s="141"/>
      <c r="O243" s="170">
        <v>1</v>
      </c>
      <c r="P243" s="141"/>
      <c r="Q243" s="141"/>
      <c r="R243" s="170">
        <v>1</v>
      </c>
      <c r="S243" s="141"/>
      <c r="T243" s="141"/>
      <c r="U243" s="141"/>
      <c r="V243" s="170">
        <v>1</v>
      </c>
      <c r="W243" s="141"/>
      <c r="X243" s="141"/>
      <c r="Y243" s="170">
        <v>1</v>
      </c>
      <c r="Z243" s="141"/>
      <c r="AA243" s="141"/>
      <c r="AB243" s="141"/>
      <c r="AC243" s="170">
        <v>1</v>
      </c>
      <c r="AD243" s="141"/>
      <c r="AE243" s="141"/>
      <c r="AF243" s="170">
        <v>1</v>
      </c>
      <c r="AG243" s="141"/>
      <c r="AH243" s="141"/>
      <c r="AI243" s="141"/>
      <c r="AJ243" s="172">
        <v>1</v>
      </c>
      <c r="AK243" s="141"/>
      <c r="AL243" s="141"/>
      <c r="AM243" s="172">
        <v>1</v>
      </c>
      <c r="AN243" s="141"/>
      <c r="AO243" s="141"/>
      <c r="AP243" s="141"/>
      <c r="AQ243" s="141"/>
      <c r="AR243" s="141"/>
      <c r="AS243" s="141"/>
      <c r="AT243" s="141"/>
      <c r="AU243" s="141"/>
      <c r="AV243" s="141"/>
      <c r="AW243" s="141"/>
      <c r="AX243" s="141"/>
      <c r="AY243" s="52"/>
      <c r="AZ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</row>
    <row r="244" spans="1:78" ht="15.75">
      <c r="A244">
        <v>302</v>
      </c>
      <c r="E244" s="42">
        <v>30</v>
      </c>
      <c r="F244" s="138" t="s">
        <v>260</v>
      </c>
      <c r="G244" s="7"/>
      <c r="H244" s="16">
        <v>1</v>
      </c>
      <c r="I244" s="175" t="s">
        <v>234</v>
      </c>
      <c r="J244" s="141"/>
      <c r="K244" s="170">
        <v>1</v>
      </c>
      <c r="L244" s="141"/>
      <c r="M244" s="141"/>
      <c r="N244" s="141"/>
      <c r="O244" s="141"/>
      <c r="P244" s="141"/>
      <c r="Q244" s="141"/>
      <c r="R244" s="170">
        <v>1</v>
      </c>
      <c r="S244" s="141"/>
      <c r="T244" s="141"/>
      <c r="U244" s="141"/>
      <c r="V244" s="141"/>
      <c r="W244" s="141"/>
      <c r="X244" s="141"/>
      <c r="Y244" s="170">
        <v>0.5</v>
      </c>
      <c r="Z244" s="141"/>
      <c r="AA244" s="141"/>
      <c r="AB244" s="141"/>
      <c r="AC244" s="141"/>
      <c r="AD244" s="141"/>
      <c r="AE244" s="141"/>
      <c r="AF244" s="170">
        <v>0.5</v>
      </c>
      <c r="AG244" s="141"/>
      <c r="AH244" s="141"/>
      <c r="AI244" s="141"/>
      <c r="AJ244" s="141"/>
      <c r="AK244" s="141"/>
      <c r="AL244" s="141"/>
      <c r="AM244" s="170">
        <v>1</v>
      </c>
      <c r="AN244" s="141"/>
      <c r="AO244" s="141"/>
      <c r="AP244" s="141"/>
      <c r="AQ244" s="141"/>
      <c r="AR244" s="141"/>
      <c r="AS244" s="141"/>
      <c r="AT244" s="141"/>
      <c r="AU244" s="141"/>
      <c r="AV244" s="141"/>
      <c r="AW244" s="141"/>
      <c r="AX244" s="141"/>
      <c r="AY244" s="52"/>
      <c r="AZ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</row>
    <row r="245" spans="1:78" ht="15.75">
      <c r="A245">
        <v>303</v>
      </c>
      <c r="E245" s="42">
        <v>31</v>
      </c>
      <c r="F245" s="138" t="s">
        <v>261</v>
      </c>
      <c r="G245" s="53"/>
      <c r="H245" s="60">
        <v>1</v>
      </c>
      <c r="I245" s="175" t="s">
        <v>234</v>
      </c>
      <c r="J245" s="141"/>
      <c r="K245" s="170">
        <v>1</v>
      </c>
      <c r="L245" s="141"/>
      <c r="M245" s="141"/>
      <c r="N245" s="141"/>
      <c r="O245" s="141"/>
      <c r="P245" s="141"/>
      <c r="Q245" s="141"/>
      <c r="R245" s="170">
        <v>1</v>
      </c>
      <c r="S245" s="141"/>
      <c r="T245" s="141"/>
      <c r="U245" s="141"/>
      <c r="V245" s="141"/>
      <c r="W245" s="141"/>
      <c r="X245" s="141"/>
      <c r="Y245" s="170">
        <v>1</v>
      </c>
      <c r="Z245" s="141"/>
      <c r="AA245" s="141"/>
      <c r="AB245" s="141"/>
      <c r="AC245" s="141"/>
      <c r="AD245" s="141"/>
      <c r="AE245" s="141"/>
      <c r="AF245" s="170">
        <v>1</v>
      </c>
      <c r="AG245" s="141"/>
      <c r="AH245" s="141"/>
      <c r="AI245" s="141"/>
      <c r="AJ245" s="141"/>
      <c r="AK245" s="141"/>
      <c r="AL245" s="141"/>
      <c r="AM245" s="170">
        <v>1</v>
      </c>
      <c r="AN245" s="141"/>
      <c r="AO245" s="141"/>
      <c r="AP245" s="141"/>
      <c r="AQ245" s="141"/>
      <c r="AR245" s="141"/>
      <c r="AS245" s="141"/>
      <c r="AT245" s="141"/>
      <c r="AU245" s="141"/>
      <c r="AV245" s="141"/>
      <c r="AW245" s="141"/>
      <c r="AX245" s="141"/>
      <c r="AY245" s="52"/>
      <c r="AZ245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</row>
    <row r="246" spans="1:78" ht="15.75">
      <c r="A246">
        <v>304</v>
      </c>
      <c r="E246" s="42">
        <v>32</v>
      </c>
      <c r="F246" s="138" t="s">
        <v>262</v>
      </c>
      <c r="G246" s="53">
        <v>1</v>
      </c>
      <c r="H246" s="60">
        <v>1</v>
      </c>
      <c r="I246" s="175" t="s">
        <v>638</v>
      </c>
      <c r="J246" s="141"/>
      <c r="K246" s="172">
        <v>1</v>
      </c>
      <c r="L246" s="141"/>
      <c r="M246" s="141"/>
      <c r="N246" s="141"/>
      <c r="O246" s="170">
        <v>1</v>
      </c>
      <c r="P246" s="141"/>
      <c r="Q246" s="141"/>
      <c r="R246" s="170">
        <v>1</v>
      </c>
      <c r="S246" s="141"/>
      <c r="T246" s="141"/>
      <c r="U246" s="141"/>
      <c r="V246" s="170">
        <v>1</v>
      </c>
      <c r="W246" s="141"/>
      <c r="X246" s="141"/>
      <c r="Y246" s="170">
        <v>1</v>
      </c>
      <c r="Z246" s="141"/>
      <c r="AA246" s="141"/>
      <c r="AB246" s="141"/>
      <c r="AC246" s="170">
        <v>1</v>
      </c>
      <c r="AD246" s="141"/>
      <c r="AE246" s="141"/>
      <c r="AF246" s="170">
        <v>1</v>
      </c>
      <c r="AG246" s="141"/>
      <c r="AH246" s="141"/>
      <c r="AI246" s="141"/>
      <c r="AJ246" s="172">
        <v>1</v>
      </c>
      <c r="AK246" s="141"/>
      <c r="AL246" s="141"/>
      <c r="AM246" s="172">
        <v>1</v>
      </c>
      <c r="AN246" s="141"/>
      <c r="AO246" s="141"/>
      <c r="AP246" s="141"/>
      <c r="AQ246" s="141"/>
      <c r="AR246" s="141"/>
      <c r="AS246" s="141"/>
      <c r="AT246" s="141"/>
      <c r="AU246" s="141"/>
      <c r="AV246" s="141"/>
      <c r="AW246" s="141"/>
      <c r="AX246" s="141"/>
      <c r="AY246" s="52"/>
      <c r="AZ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</row>
    <row r="247" spans="1:78" ht="15.75">
      <c r="A247">
        <v>305</v>
      </c>
      <c r="E247" s="42">
        <v>33</v>
      </c>
      <c r="F247" s="138" t="s">
        <v>263</v>
      </c>
      <c r="G247" s="7">
        <v>1</v>
      </c>
      <c r="H247" s="60">
        <v>1</v>
      </c>
      <c r="I247" s="175" t="s">
        <v>638</v>
      </c>
      <c r="J247" s="141"/>
      <c r="K247" s="170">
        <v>1</v>
      </c>
      <c r="L247" s="141"/>
      <c r="M247" s="141"/>
      <c r="N247" s="141"/>
      <c r="O247" s="170">
        <v>1</v>
      </c>
      <c r="P247" s="141"/>
      <c r="Q247" s="141"/>
      <c r="R247" s="170">
        <v>1</v>
      </c>
      <c r="S247" s="141"/>
      <c r="T247" s="141"/>
      <c r="U247" s="141"/>
      <c r="V247" s="170">
        <v>1</v>
      </c>
      <c r="W247" s="141"/>
      <c r="X247" s="141"/>
      <c r="Y247" s="170">
        <v>1</v>
      </c>
      <c r="Z247" s="141"/>
      <c r="AA247" s="141"/>
      <c r="AB247" s="141"/>
      <c r="AC247" s="170">
        <v>1</v>
      </c>
      <c r="AD247" s="141"/>
      <c r="AE247" s="141"/>
      <c r="AF247" s="170">
        <v>1</v>
      </c>
      <c r="AG247" s="141"/>
      <c r="AH247" s="141"/>
      <c r="AI247" s="141"/>
      <c r="AJ247" s="170">
        <v>1</v>
      </c>
      <c r="AK247" s="141"/>
      <c r="AL247" s="141"/>
      <c r="AM247" s="170">
        <v>1</v>
      </c>
      <c r="AN247" s="141"/>
      <c r="AO247" s="141"/>
      <c r="AP247" s="141"/>
      <c r="AQ247" s="141"/>
      <c r="AR247" s="141"/>
      <c r="AS247" s="141"/>
      <c r="AT247" s="141"/>
      <c r="AU247" s="141"/>
      <c r="AV247" s="141"/>
      <c r="AW247" s="141"/>
      <c r="AX247" s="141"/>
      <c r="AY247" s="52"/>
      <c r="AZ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</row>
    <row r="248" spans="1:78" ht="15.75">
      <c r="A248">
        <v>306</v>
      </c>
      <c r="E248" s="42">
        <v>34</v>
      </c>
      <c r="F248" s="138" t="s">
        <v>264</v>
      </c>
      <c r="G248" s="7"/>
      <c r="H248" s="16">
        <v>1</v>
      </c>
      <c r="I248" s="175" t="s">
        <v>638</v>
      </c>
      <c r="J248" s="141"/>
      <c r="K248" s="170">
        <v>0.5</v>
      </c>
      <c r="L248" s="141"/>
      <c r="M248" s="141"/>
      <c r="N248" s="141"/>
      <c r="O248" s="141"/>
      <c r="P248" s="141"/>
      <c r="Q248" s="141"/>
      <c r="R248" s="170">
        <v>1</v>
      </c>
      <c r="S248" s="141"/>
      <c r="T248" s="141"/>
      <c r="U248" s="141"/>
      <c r="V248" s="141"/>
      <c r="W248" s="141"/>
      <c r="X248" s="141"/>
      <c r="Y248" s="170">
        <v>0.5</v>
      </c>
      <c r="Z248" s="141"/>
      <c r="AA248" s="141"/>
      <c r="AB248" s="141"/>
      <c r="AC248" s="141"/>
      <c r="AD248" s="141"/>
      <c r="AE248" s="141"/>
      <c r="AF248" s="170">
        <v>0.5</v>
      </c>
      <c r="AG248" s="141"/>
      <c r="AH248" s="141"/>
      <c r="AI248" s="141"/>
      <c r="AJ248" s="141"/>
      <c r="AK248" s="141"/>
      <c r="AL248" s="141"/>
      <c r="AM248" s="170">
        <v>1</v>
      </c>
      <c r="AN248" s="141"/>
      <c r="AO248" s="141"/>
      <c r="AP248" s="141"/>
      <c r="AQ248" s="141"/>
      <c r="AR248" s="141"/>
      <c r="AS248" s="141"/>
      <c r="AT248" s="141"/>
      <c r="AU248" s="141"/>
      <c r="AV248" s="141"/>
      <c r="AW248" s="141"/>
      <c r="AX248" s="141"/>
      <c r="AY248" s="52"/>
      <c r="AZ248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</row>
    <row r="249" spans="1:78" ht="15.75">
      <c r="A249">
        <v>307</v>
      </c>
      <c r="E249" s="42">
        <v>35</v>
      </c>
      <c r="F249" s="138" t="s">
        <v>265</v>
      </c>
      <c r="G249" s="7"/>
      <c r="H249" s="16">
        <v>1</v>
      </c>
      <c r="I249" s="175" t="s">
        <v>638</v>
      </c>
      <c r="J249" s="141"/>
      <c r="K249" s="170">
        <v>0.5</v>
      </c>
      <c r="L249" s="141"/>
      <c r="M249" s="141"/>
      <c r="N249" s="141"/>
      <c r="O249" s="141"/>
      <c r="P249" s="141"/>
      <c r="Q249" s="141"/>
      <c r="R249" s="170">
        <v>1</v>
      </c>
      <c r="S249" s="141"/>
      <c r="T249" s="141"/>
      <c r="U249" s="141"/>
      <c r="V249" s="141"/>
      <c r="W249" s="141"/>
      <c r="X249" s="141"/>
      <c r="Y249" s="170">
        <v>1</v>
      </c>
      <c r="Z249" s="141"/>
      <c r="AA249" s="141"/>
      <c r="AB249" s="141"/>
      <c r="AC249" s="141"/>
      <c r="AD249" s="141"/>
      <c r="AE249" s="141"/>
      <c r="AF249" s="170">
        <v>1</v>
      </c>
      <c r="AG249" s="141"/>
      <c r="AH249" s="141"/>
      <c r="AI249" s="141"/>
      <c r="AJ249" s="141"/>
      <c r="AK249" s="141"/>
      <c r="AL249" s="141"/>
      <c r="AM249" s="170">
        <v>1</v>
      </c>
      <c r="AN249" s="141"/>
      <c r="AO249" s="141"/>
      <c r="AP249" s="141"/>
      <c r="AQ249" s="141"/>
      <c r="AR249" s="141"/>
      <c r="AS249" s="141"/>
      <c r="AT249" s="141"/>
      <c r="AU249" s="141"/>
      <c r="AV249" s="141"/>
      <c r="AW249" s="141"/>
      <c r="AX249" s="141"/>
      <c r="AY249" s="52"/>
      <c r="AZ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</row>
    <row r="250" spans="1:78" ht="15.75">
      <c r="A250">
        <v>308</v>
      </c>
      <c r="E250" s="42">
        <v>36</v>
      </c>
      <c r="F250" s="138" t="s">
        <v>266</v>
      </c>
      <c r="G250" s="7"/>
      <c r="H250" s="60">
        <v>1</v>
      </c>
      <c r="I250" s="175" t="s">
        <v>638</v>
      </c>
      <c r="J250" s="141"/>
      <c r="K250" s="170">
        <v>0.5</v>
      </c>
      <c r="L250" s="141"/>
      <c r="M250" s="141"/>
      <c r="N250" s="141"/>
      <c r="O250" s="141"/>
      <c r="P250" s="141"/>
      <c r="Q250" s="141"/>
      <c r="R250" s="170">
        <v>0.5</v>
      </c>
      <c r="S250" s="141"/>
      <c r="T250" s="141"/>
      <c r="U250" s="141"/>
      <c r="V250" s="141"/>
      <c r="W250" s="141"/>
      <c r="X250" s="141"/>
      <c r="Y250" s="170">
        <v>0.5</v>
      </c>
      <c r="Z250" s="141"/>
      <c r="AA250" s="141"/>
      <c r="AB250" s="141"/>
      <c r="AC250" s="141"/>
      <c r="AD250" s="141"/>
      <c r="AE250" s="141"/>
      <c r="AF250" s="170">
        <v>0.5</v>
      </c>
      <c r="AG250" s="141"/>
      <c r="AH250" s="141"/>
      <c r="AI250" s="141"/>
      <c r="AJ250" s="141"/>
      <c r="AK250" s="141"/>
      <c r="AL250" s="141"/>
      <c r="AM250" s="170">
        <v>1</v>
      </c>
      <c r="AN250" s="141"/>
      <c r="AO250" s="141"/>
      <c r="AP250" s="141"/>
      <c r="AQ250" s="141"/>
      <c r="AR250" s="141"/>
      <c r="AS250" s="141"/>
      <c r="AT250" s="141"/>
      <c r="AU250" s="141"/>
      <c r="AV250" s="141"/>
      <c r="AW250" s="141"/>
      <c r="AX250" s="141"/>
      <c r="AY250" s="52"/>
      <c r="AZ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</row>
    <row r="251" spans="5:78" ht="15.75">
      <c r="E251" s="42">
        <v>37</v>
      </c>
      <c r="F251" s="138" t="s">
        <v>276</v>
      </c>
      <c r="G251" s="7"/>
      <c r="H251" s="60">
        <v>1</v>
      </c>
      <c r="I251" s="175" t="s">
        <v>234</v>
      </c>
      <c r="J251" s="141"/>
      <c r="K251" s="170">
        <v>0.5</v>
      </c>
      <c r="L251" s="141"/>
      <c r="M251" s="141"/>
      <c r="N251" s="141"/>
      <c r="O251" s="141"/>
      <c r="P251" s="141"/>
      <c r="Q251" s="141"/>
      <c r="R251" s="170">
        <v>0.5</v>
      </c>
      <c r="S251" s="141"/>
      <c r="T251" s="141"/>
      <c r="U251" s="141"/>
      <c r="V251" s="141"/>
      <c r="W251" s="141"/>
      <c r="X251" s="141"/>
      <c r="Y251" s="170">
        <v>0.5</v>
      </c>
      <c r="Z251" s="141"/>
      <c r="AA251" s="141"/>
      <c r="AB251" s="141"/>
      <c r="AC251" s="141"/>
      <c r="AD251" s="141"/>
      <c r="AE251" s="141"/>
      <c r="AF251" s="170">
        <v>0.5</v>
      </c>
      <c r="AG251" s="141"/>
      <c r="AH251" s="141"/>
      <c r="AI251" s="141"/>
      <c r="AJ251" s="141"/>
      <c r="AK251" s="141"/>
      <c r="AL251" s="141"/>
      <c r="AM251" s="170">
        <v>0.5</v>
      </c>
      <c r="AN251" s="141"/>
      <c r="AO251" s="141"/>
      <c r="AP251" s="141"/>
      <c r="AQ251" s="141"/>
      <c r="AR251" s="141"/>
      <c r="AS251" s="141"/>
      <c r="AT251" s="141"/>
      <c r="AU251" s="141"/>
      <c r="AV251" s="141"/>
      <c r="AW251" s="141"/>
      <c r="AX251" s="141"/>
      <c r="AY251" s="52"/>
      <c r="AZ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</row>
    <row r="252" spans="1:78" ht="15.75">
      <c r="A252">
        <v>309</v>
      </c>
      <c r="E252" s="42">
        <v>39</v>
      </c>
      <c r="F252" s="138" t="s">
        <v>267</v>
      </c>
      <c r="G252" s="7"/>
      <c r="H252" s="60">
        <v>1</v>
      </c>
      <c r="I252" s="175" t="s">
        <v>234</v>
      </c>
      <c r="J252" s="141"/>
      <c r="K252" s="141"/>
      <c r="L252" s="141"/>
      <c r="M252" s="141"/>
      <c r="N252" s="141"/>
      <c r="O252" s="141"/>
      <c r="P252" s="141"/>
      <c r="Q252" s="141"/>
      <c r="R252" s="170">
        <v>1</v>
      </c>
      <c r="S252" s="141"/>
      <c r="T252" s="141"/>
      <c r="U252" s="141"/>
      <c r="V252" s="141"/>
      <c r="W252" s="141"/>
      <c r="X252" s="141"/>
      <c r="Y252" s="170">
        <v>0</v>
      </c>
      <c r="Z252" s="141"/>
      <c r="AA252" s="141"/>
      <c r="AB252" s="141"/>
      <c r="AC252" s="141"/>
      <c r="AD252" s="141"/>
      <c r="AE252" s="141"/>
      <c r="AF252" s="170">
        <v>0</v>
      </c>
      <c r="AG252" s="141"/>
      <c r="AH252" s="141"/>
      <c r="AI252" s="141"/>
      <c r="AJ252" s="141"/>
      <c r="AK252" s="141"/>
      <c r="AL252" s="141"/>
      <c r="AM252" s="170">
        <v>0</v>
      </c>
      <c r="AN252" s="141"/>
      <c r="AO252" s="141"/>
      <c r="AP252" s="141"/>
      <c r="AQ252" s="141"/>
      <c r="AR252" s="141"/>
      <c r="AS252" s="141"/>
      <c r="AT252" s="141"/>
      <c r="AU252" s="141"/>
      <c r="AV252" s="141"/>
      <c r="AW252" s="141"/>
      <c r="AX252" s="141"/>
      <c r="AY252" s="52"/>
      <c r="AZ252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</row>
    <row r="253" spans="1:52" ht="15.75">
      <c r="A253">
        <v>310</v>
      </c>
      <c r="E253" s="42">
        <v>40</v>
      </c>
      <c r="F253" s="138" t="s">
        <v>268</v>
      </c>
      <c r="G253" s="7"/>
      <c r="H253" s="60">
        <v>1</v>
      </c>
      <c r="I253" s="175" t="s">
        <v>234</v>
      </c>
      <c r="J253" s="141"/>
      <c r="K253" s="170">
        <v>1</v>
      </c>
      <c r="L253" s="141"/>
      <c r="M253" s="141"/>
      <c r="N253" s="141"/>
      <c r="O253" s="141"/>
      <c r="P253" s="141"/>
      <c r="Q253" s="141"/>
      <c r="R253" s="170">
        <v>1</v>
      </c>
      <c r="S253" s="141"/>
      <c r="T253" s="141"/>
      <c r="U253" s="141"/>
      <c r="V253" s="141"/>
      <c r="W253" s="141"/>
      <c r="X253" s="141"/>
      <c r="Y253" s="170">
        <v>1</v>
      </c>
      <c r="Z253" s="141"/>
      <c r="AA253" s="141"/>
      <c r="AB253" s="141"/>
      <c r="AC253" s="141"/>
      <c r="AD253" s="141"/>
      <c r="AE253" s="141"/>
      <c r="AF253" s="170">
        <v>1</v>
      </c>
      <c r="AG253" s="141"/>
      <c r="AH253" s="141"/>
      <c r="AI253" s="141"/>
      <c r="AJ253" s="141"/>
      <c r="AK253" s="141"/>
      <c r="AL253" s="141"/>
      <c r="AM253" s="170">
        <v>1</v>
      </c>
      <c r="AN253" s="141"/>
      <c r="AO253" s="141"/>
      <c r="AP253" s="141"/>
      <c r="AQ253" s="141"/>
      <c r="AR253" s="141"/>
      <c r="AS253" s="141"/>
      <c r="AT253" s="141"/>
      <c r="AU253" s="141"/>
      <c r="AV253" s="141"/>
      <c r="AW253" s="141"/>
      <c r="AX253" s="141"/>
      <c r="AY253" s="52"/>
      <c r="AZ253" s="1"/>
    </row>
    <row r="254" spans="1:52" ht="15.75">
      <c r="A254">
        <v>311</v>
      </c>
      <c r="E254" s="42">
        <v>41</v>
      </c>
      <c r="F254" s="138" t="s">
        <v>269</v>
      </c>
      <c r="G254" s="136"/>
      <c r="H254" s="60">
        <v>1</v>
      </c>
      <c r="I254" s="175" t="s">
        <v>234</v>
      </c>
      <c r="J254" s="141"/>
      <c r="K254" s="170">
        <v>1</v>
      </c>
      <c r="L254" s="141"/>
      <c r="M254" s="141"/>
      <c r="N254" s="141"/>
      <c r="O254" s="141"/>
      <c r="P254" s="141"/>
      <c r="Q254" s="141"/>
      <c r="R254" s="170">
        <v>0.5</v>
      </c>
      <c r="S254" s="141"/>
      <c r="T254" s="141"/>
      <c r="U254" s="141"/>
      <c r="V254" s="141"/>
      <c r="W254" s="141"/>
      <c r="X254" s="141"/>
      <c r="Y254" s="170">
        <v>1</v>
      </c>
      <c r="Z254" s="141"/>
      <c r="AA254" s="141"/>
      <c r="AB254" s="141"/>
      <c r="AC254" s="141"/>
      <c r="AD254" s="141"/>
      <c r="AE254" s="141"/>
      <c r="AF254" s="170">
        <v>1</v>
      </c>
      <c r="AG254" s="141"/>
      <c r="AH254" s="141"/>
      <c r="AI254" s="141"/>
      <c r="AJ254" s="141"/>
      <c r="AK254" s="141"/>
      <c r="AL254" s="141"/>
      <c r="AM254" s="170">
        <v>1</v>
      </c>
      <c r="AN254" s="141"/>
      <c r="AO254" s="141"/>
      <c r="AP254" s="141"/>
      <c r="AQ254" s="141"/>
      <c r="AR254" s="141"/>
      <c r="AS254" s="141"/>
      <c r="AT254" s="141"/>
      <c r="AU254" s="141"/>
      <c r="AV254" s="141"/>
      <c r="AW254" s="141"/>
      <c r="AX254" s="141"/>
      <c r="AY254" s="52"/>
      <c r="AZ254" s="1"/>
    </row>
    <row r="255" spans="1:96" ht="15.75">
      <c r="A255">
        <v>312</v>
      </c>
      <c r="E255" s="42">
        <v>42</v>
      </c>
      <c r="F255" s="138" t="s">
        <v>270</v>
      </c>
      <c r="G255" s="136"/>
      <c r="H255" s="60">
        <v>1</v>
      </c>
      <c r="I255" s="175" t="s">
        <v>638</v>
      </c>
      <c r="J255" s="141"/>
      <c r="K255" s="170">
        <v>1</v>
      </c>
      <c r="L255" s="141"/>
      <c r="M255" s="141"/>
      <c r="N255" s="141"/>
      <c r="O255" s="141"/>
      <c r="P255" s="141"/>
      <c r="Q255" s="141"/>
      <c r="R255" s="170">
        <v>0.5</v>
      </c>
      <c r="S255" s="141"/>
      <c r="T255" s="141"/>
      <c r="U255" s="141"/>
      <c r="V255" s="141"/>
      <c r="W255" s="141"/>
      <c r="X255" s="141"/>
      <c r="Y255" s="170">
        <v>1</v>
      </c>
      <c r="Z255" s="141"/>
      <c r="AA255" s="141"/>
      <c r="AB255" s="141"/>
      <c r="AC255" s="141"/>
      <c r="AD255" s="141"/>
      <c r="AE255" s="141"/>
      <c r="AF255" s="170">
        <v>0.5</v>
      </c>
      <c r="AG255" s="141"/>
      <c r="AH255" s="141"/>
      <c r="AI255" s="141"/>
      <c r="AJ255" s="141"/>
      <c r="AK255" s="141"/>
      <c r="AL255" s="141"/>
      <c r="AM255" s="170">
        <v>1</v>
      </c>
      <c r="AN255" s="141"/>
      <c r="AO255" s="141"/>
      <c r="AP255" s="141"/>
      <c r="AQ255" s="141"/>
      <c r="AR255" s="141"/>
      <c r="AS255" s="141"/>
      <c r="AT255" s="141"/>
      <c r="AU255" s="141"/>
      <c r="AV255" s="141"/>
      <c r="AW255" s="141"/>
      <c r="AX255" s="141"/>
      <c r="AY255" s="52"/>
      <c r="AZ255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</row>
    <row r="256" spans="1:96" ht="15.75">
      <c r="A256">
        <v>316</v>
      </c>
      <c r="E256" s="42">
        <v>43</v>
      </c>
      <c r="F256" s="138" t="s">
        <v>271</v>
      </c>
      <c r="G256" s="136"/>
      <c r="H256" s="60">
        <v>1</v>
      </c>
      <c r="I256" s="175" t="s">
        <v>638</v>
      </c>
      <c r="J256" s="141"/>
      <c r="K256" s="170">
        <v>0.5</v>
      </c>
      <c r="L256" s="141"/>
      <c r="M256" s="141"/>
      <c r="N256" s="141"/>
      <c r="O256" s="141"/>
      <c r="P256" s="141"/>
      <c r="Q256" s="141"/>
      <c r="R256" s="170">
        <v>0.5</v>
      </c>
      <c r="S256" s="141"/>
      <c r="T256" s="141"/>
      <c r="U256" s="141"/>
      <c r="V256" s="141"/>
      <c r="W256" s="141"/>
      <c r="X256" s="141"/>
      <c r="Y256" s="170">
        <v>1</v>
      </c>
      <c r="Z256" s="141"/>
      <c r="AA256" s="141"/>
      <c r="AB256" s="141"/>
      <c r="AC256" s="141"/>
      <c r="AD256" s="141"/>
      <c r="AE256" s="141"/>
      <c r="AF256" s="170">
        <v>0.5</v>
      </c>
      <c r="AG256" s="141"/>
      <c r="AH256" s="141"/>
      <c r="AI256" s="141"/>
      <c r="AJ256" s="141"/>
      <c r="AK256" s="141"/>
      <c r="AL256" s="141"/>
      <c r="AM256" s="170">
        <v>1</v>
      </c>
      <c r="AN256" s="141"/>
      <c r="AO256" s="141"/>
      <c r="AP256" s="141"/>
      <c r="AQ256" s="141"/>
      <c r="AR256" s="141"/>
      <c r="AS256" s="141"/>
      <c r="AT256" s="141"/>
      <c r="AU256" s="141"/>
      <c r="AV256" s="141"/>
      <c r="AW256" s="141"/>
      <c r="AX256" s="141"/>
      <c r="AY256" s="52"/>
      <c r="AZ256"/>
      <c r="BE256" s="1"/>
      <c r="BF256" s="1"/>
      <c r="BG256" s="5"/>
      <c r="BH256" s="5"/>
      <c r="BI256" s="5"/>
      <c r="BJ256" s="5"/>
      <c r="BK256" s="5"/>
      <c r="BL256" s="1"/>
      <c r="BM256" s="5"/>
      <c r="BN256" s="5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</row>
    <row r="257" spans="5:96" ht="15.75">
      <c r="E257" s="42">
        <v>44</v>
      </c>
      <c r="F257" s="138" t="s">
        <v>532</v>
      </c>
      <c r="G257" s="136"/>
      <c r="H257" s="60">
        <v>1</v>
      </c>
      <c r="I257" s="175" t="s">
        <v>234</v>
      </c>
      <c r="J257" s="141"/>
      <c r="K257" s="141"/>
      <c r="L257" s="141"/>
      <c r="M257" s="141"/>
      <c r="N257" s="141"/>
      <c r="O257" s="141"/>
      <c r="P257" s="141"/>
      <c r="Q257" s="141"/>
      <c r="R257" s="170">
        <v>0.5</v>
      </c>
      <c r="S257" s="141"/>
      <c r="T257" s="141"/>
      <c r="U257" s="141"/>
      <c r="V257" s="141"/>
      <c r="W257" s="141"/>
      <c r="X257" s="141"/>
      <c r="Y257" s="170">
        <v>0</v>
      </c>
      <c r="Z257" s="141"/>
      <c r="AA257" s="141"/>
      <c r="AB257" s="141"/>
      <c r="AC257" s="141"/>
      <c r="AD257" s="141"/>
      <c r="AE257" s="141"/>
      <c r="AF257" s="170">
        <v>0</v>
      </c>
      <c r="AG257" s="141"/>
      <c r="AH257" s="141"/>
      <c r="AI257" s="141"/>
      <c r="AJ257" s="141"/>
      <c r="AK257" s="141"/>
      <c r="AL257" s="141"/>
      <c r="AM257" s="170">
        <v>0</v>
      </c>
      <c r="AN257" s="141"/>
      <c r="AO257" s="141"/>
      <c r="AP257" s="141"/>
      <c r="AQ257" s="141"/>
      <c r="AR257" s="141"/>
      <c r="AS257" s="141"/>
      <c r="AT257" s="141"/>
      <c r="AU257" s="141"/>
      <c r="AV257" s="141"/>
      <c r="AW257" s="141"/>
      <c r="AX257" s="141"/>
      <c r="AY257" s="52"/>
      <c r="AZ257"/>
      <c r="BE257" s="1"/>
      <c r="BF257" s="1"/>
      <c r="BG257" s="5"/>
      <c r="BH257" s="5"/>
      <c r="BI257" s="5"/>
      <c r="BJ257" s="5"/>
      <c r="BK257" s="5"/>
      <c r="BL257" s="1"/>
      <c r="BM257" s="5"/>
      <c r="BN257" s="5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</row>
    <row r="258" spans="5:96" ht="15.75">
      <c r="E258" s="42">
        <v>45</v>
      </c>
      <c r="F258" s="138" t="s">
        <v>418</v>
      </c>
      <c r="G258" s="136"/>
      <c r="H258" s="60">
        <v>1</v>
      </c>
      <c r="I258" s="175"/>
      <c r="J258" s="141"/>
      <c r="K258" s="141"/>
      <c r="L258" s="141"/>
      <c r="M258" s="141"/>
      <c r="N258" s="141"/>
      <c r="O258" s="141"/>
      <c r="P258" s="141"/>
      <c r="Q258" s="170">
        <v>0.5</v>
      </c>
      <c r="R258" s="141"/>
      <c r="S258" s="141"/>
      <c r="T258" s="141"/>
      <c r="U258" s="141"/>
      <c r="V258" s="141"/>
      <c r="W258" s="141"/>
      <c r="X258" s="170">
        <v>0.5</v>
      </c>
      <c r="Y258" s="141"/>
      <c r="Z258" s="141"/>
      <c r="AA258" s="141"/>
      <c r="AB258" s="141"/>
      <c r="AC258" s="141"/>
      <c r="AD258" s="141"/>
      <c r="AE258" s="170">
        <v>1</v>
      </c>
      <c r="AF258" s="141"/>
      <c r="AG258" s="141"/>
      <c r="AH258" s="141"/>
      <c r="AI258" s="141"/>
      <c r="AJ258" s="141"/>
      <c r="AK258" s="141"/>
      <c r="AL258" s="170">
        <v>0.5</v>
      </c>
      <c r="AM258" s="141"/>
      <c r="AN258" s="141"/>
      <c r="AO258" s="141"/>
      <c r="AP258" s="141"/>
      <c r="AQ258" s="141"/>
      <c r="AR258" s="141"/>
      <c r="AS258" s="141"/>
      <c r="AT258" s="141"/>
      <c r="AU258" s="141"/>
      <c r="AV258" s="141"/>
      <c r="AW258" s="141"/>
      <c r="AX258" s="141"/>
      <c r="AY258" s="52"/>
      <c r="AZ258"/>
      <c r="BE258" s="1"/>
      <c r="BF258" s="1"/>
      <c r="BG258" s="5"/>
      <c r="BH258" s="5"/>
      <c r="BI258" s="5"/>
      <c r="BJ258" s="5"/>
      <c r="BK258" s="5"/>
      <c r="BL258" s="1"/>
      <c r="BM258" s="5"/>
      <c r="BN258" s="5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</row>
    <row r="259" spans="1:96" ht="15.75">
      <c r="A259">
        <v>313</v>
      </c>
      <c r="E259" s="42">
        <v>46</v>
      </c>
      <c r="F259" s="138" t="s">
        <v>332</v>
      </c>
      <c r="G259" s="136"/>
      <c r="H259" s="60">
        <v>1</v>
      </c>
      <c r="I259" s="175"/>
      <c r="J259" s="141"/>
      <c r="K259" s="141"/>
      <c r="L259" s="141"/>
      <c r="M259" s="141"/>
      <c r="N259" s="141"/>
      <c r="O259" s="170">
        <v>0</v>
      </c>
      <c r="P259" s="141"/>
      <c r="Q259" s="141"/>
      <c r="R259" s="141"/>
      <c r="S259" s="141"/>
      <c r="T259" s="141"/>
      <c r="U259" s="141"/>
      <c r="V259" s="141"/>
      <c r="W259" s="170">
        <v>0.5</v>
      </c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70">
        <v>0</v>
      </c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  <c r="AU259" s="141"/>
      <c r="AV259" s="141"/>
      <c r="AW259" s="141"/>
      <c r="AX259" s="141"/>
      <c r="AY259" s="52"/>
      <c r="AZ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</row>
    <row r="260" spans="5:96" ht="15.75">
      <c r="E260" s="42">
        <v>47</v>
      </c>
      <c r="F260" s="138" t="s">
        <v>333</v>
      </c>
      <c r="G260" s="136"/>
      <c r="H260" s="60">
        <v>1</v>
      </c>
      <c r="I260" s="175"/>
      <c r="J260" s="141"/>
      <c r="K260" s="141"/>
      <c r="L260" s="141"/>
      <c r="M260" s="141"/>
      <c r="N260" s="141"/>
      <c r="O260" s="170">
        <v>0.5</v>
      </c>
      <c r="P260" s="141"/>
      <c r="Q260" s="141"/>
      <c r="R260" s="141"/>
      <c r="S260" s="141"/>
      <c r="T260" s="141"/>
      <c r="U260" s="141"/>
      <c r="V260" s="141"/>
      <c r="W260" s="170">
        <v>0.5</v>
      </c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70">
        <v>0</v>
      </c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  <c r="AU260" s="141"/>
      <c r="AV260" s="141"/>
      <c r="AW260" s="141"/>
      <c r="AX260" s="141"/>
      <c r="AY260" s="52"/>
      <c r="AZ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</row>
    <row r="261" spans="5:96" ht="15.75">
      <c r="E261" s="42">
        <v>48</v>
      </c>
      <c r="F261" s="138" t="s">
        <v>334</v>
      </c>
      <c r="G261" s="136"/>
      <c r="H261" s="60">
        <v>1</v>
      </c>
      <c r="I261" s="175"/>
      <c r="J261" s="141"/>
      <c r="K261" s="141"/>
      <c r="L261" s="141"/>
      <c r="M261" s="141"/>
      <c r="N261" s="141"/>
      <c r="O261" s="170">
        <v>0.5</v>
      </c>
      <c r="P261" s="141"/>
      <c r="Q261" s="141"/>
      <c r="R261" s="141"/>
      <c r="S261" s="141"/>
      <c r="T261" s="141"/>
      <c r="U261" s="141"/>
      <c r="V261" s="141"/>
      <c r="W261" s="170">
        <v>0</v>
      </c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  <c r="AU261" s="141"/>
      <c r="AV261" s="141"/>
      <c r="AW261" s="141"/>
      <c r="AX261" s="141"/>
      <c r="AY261" s="52"/>
      <c r="AZ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</row>
    <row r="262" spans="1:96" ht="15.75">
      <c r="A262">
        <v>315</v>
      </c>
      <c r="E262" s="42">
        <v>49</v>
      </c>
      <c r="F262" s="138" t="s">
        <v>236</v>
      </c>
      <c r="G262" s="136"/>
      <c r="H262" s="60">
        <v>1</v>
      </c>
      <c r="I262" s="175"/>
      <c r="J262" s="141"/>
      <c r="K262" s="141"/>
      <c r="L262" s="141"/>
      <c r="M262" s="141"/>
      <c r="N262" s="141"/>
      <c r="O262" s="170">
        <v>1</v>
      </c>
      <c r="P262" s="141"/>
      <c r="Q262" s="141"/>
      <c r="R262" s="141"/>
      <c r="S262" s="141"/>
      <c r="T262" s="141"/>
      <c r="U262" s="141"/>
      <c r="V262" s="141"/>
      <c r="W262" s="170">
        <v>1</v>
      </c>
      <c r="X262" s="141"/>
      <c r="Y262" s="141"/>
      <c r="Z262" s="141"/>
      <c r="AA262" s="141"/>
      <c r="AB262" s="141"/>
      <c r="AC262" s="141"/>
      <c r="AD262" s="141"/>
      <c r="AE262" s="170">
        <v>1</v>
      </c>
      <c r="AF262" s="141"/>
      <c r="AG262" s="141"/>
      <c r="AH262" s="141"/>
      <c r="AI262" s="141"/>
      <c r="AJ262" s="170">
        <v>1</v>
      </c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  <c r="AU262" s="141"/>
      <c r="AV262" s="141"/>
      <c r="AW262" s="141"/>
      <c r="AX262" s="141"/>
      <c r="AY262" s="52"/>
      <c r="AZ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</row>
    <row r="263" spans="1:80" ht="15.75">
      <c r="A263">
        <v>317</v>
      </c>
      <c r="E263" s="55"/>
      <c r="F263" s="13"/>
      <c r="G263" s="7"/>
      <c r="H263" s="63"/>
      <c r="I263" s="175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  <c r="AP263" s="141"/>
      <c r="AQ263" s="141"/>
      <c r="AR263" s="141"/>
      <c r="AS263" s="141"/>
      <c r="AT263" s="141"/>
      <c r="AU263" s="141"/>
      <c r="AV263" s="141"/>
      <c r="AW263" s="141"/>
      <c r="AX263" s="141"/>
      <c r="AY263" s="52"/>
      <c r="AZ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1:80" ht="15.75">
      <c r="A264">
        <v>318</v>
      </c>
      <c r="E264" s="45"/>
      <c r="F264" s="14"/>
      <c r="G264" s="7"/>
      <c r="H264" s="60" t="s">
        <v>1</v>
      </c>
      <c r="I264" s="192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52"/>
      <c r="AZ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1:80" ht="18">
      <c r="A265">
        <v>319</v>
      </c>
      <c r="C265" s="51">
        <v>15</v>
      </c>
      <c r="E265" s="46"/>
      <c r="F265" s="47" t="s">
        <v>14</v>
      </c>
      <c r="G265" s="58" t="s">
        <v>1</v>
      </c>
      <c r="H265" s="58" t="s">
        <v>1</v>
      </c>
      <c r="I265" s="193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  <c r="AA265" s="164"/>
      <c r="AB265" s="164"/>
      <c r="AC265" s="164"/>
      <c r="AD265" s="164"/>
      <c r="AE265" s="164"/>
      <c r="AF265" s="164"/>
      <c r="AG265" s="164"/>
      <c r="AH265" s="164"/>
      <c r="AI265" s="164"/>
      <c r="AJ265" s="164"/>
      <c r="AK265" s="164"/>
      <c r="AL265" s="164"/>
      <c r="AM265" s="164"/>
      <c r="AN265" s="164"/>
      <c r="AO265" s="164"/>
      <c r="AP265" s="164"/>
      <c r="AQ265" s="164"/>
      <c r="AR265" s="164"/>
      <c r="AS265" s="164"/>
      <c r="AT265" s="164"/>
      <c r="AU265" s="164"/>
      <c r="AV265" s="164"/>
      <c r="AW265" s="164"/>
      <c r="AX265" s="164"/>
      <c r="AY265" s="52"/>
      <c r="AZ265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1:80" ht="15.75">
      <c r="A266">
        <v>320</v>
      </c>
      <c r="E266" s="77"/>
      <c r="F266" s="79">
        <f>'RESUM MENSUAL ENVASOS'!F15</f>
        <v>1138</v>
      </c>
      <c r="G266" s="67"/>
      <c r="H266" s="67"/>
      <c r="I266" s="175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  <c r="AP266" s="141"/>
      <c r="AQ266" s="141"/>
      <c r="AR266" s="141"/>
      <c r="AS266" s="141"/>
      <c r="AT266" s="141"/>
      <c r="AU266" s="141"/>
      <c r="AV266" s="141"/>
      <c r="AW266" s="141"/>
      <c r="AX266" s="141"/>
      <c r="AY266" s="52"/>
      <c r="AZ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1:80" ht="15.75">
      <c r="A267">
        <v>321</v>
      </c>
      <c r="E267" s="55"/>
      <c r="F267" s="43" t="s">
        <v>6</v>
      </c>
      <c r="G267" s="43"/>
      <c r="H267" s="16" t="s">
        <v>1</v>
      </c>
      <c r="I267" s="175"/>
      <c r="J267" s="141"/>
      <c r="K267" s="145">
        <f aca="true" t="shared" si="7" ref="K267:AS267">K7</f>
        <v>1</v>
      </c>
      <c r="L267" s="145">
        <f t="shared" si="7"/>
        <v>2</v>
      </c>
      <c r="M267" s="145">
        <f t="shared" si="7"/>
        <v>3</v>
      </c>
      <c r="N267" s="145">
        <f t="shared" si="7"/>
        <v>4</v>
      </c>
      <c r="O267" s="145">
        <f t="shared" si="7"/>
        <v>5</v>
      </c>
      <c r="P267" s="145">
        <f t="shared" si="7"/>
        <v>6</v>
      </c>
      <c r="Q267" s="145">
        <f t="shared" si="7"/>
        <v>7</v>
      </c>
      <c r="R267" s="145">
        <f t="shared" si="7"/>
        <v>8</v>
      </c>
      <c r="S267" s="145">
        <f t="shared" si="7"/>
        <v>9</v>
      </c>
      <c r="T267" s="145">
        <f t="shared" si="7"/>
        <v>10</v>
      </c>
      <c r="U267" s="145">
        <f t="shared" si="7"/>
        <v>11</v>
      </c>
      <c r="V267" s="145">
        <f t="shared" si="7"/>
        <v>12</v>
      </c>
      <c r="W267" s="145">
        <f t="shared" si="7"/>
        <v>13</v>
      </c>
      <c r="X267" s="145">
        <f t="shared" si="7"/>
        <v>14</v>
      </c>
      <c r="Y267" s="145">
        <f t="shared" si="7"/>
        <v>15</v>
      </c>
      <c r="Z267" s="145">
        <f t="shared" si="7"/>
        <v>16</v>
      </c>
      <c r="AA267" s="145">
        <f t="shared" si="7"/>
        <v>17</v>
      </c>
      <c r="AB267" s="145">
        <f t="shared" si="7"/>
        <v>18</v>
      </c>
      <c r="AC267" s="145">
        <f t="shared" si="7"/>
        <v>19</v>
      </c>
      <c r="AD267" s="145">
        <f t="shared" si="7"/>
        <v>20</v>
      </c>
      <c r="AE267" s="145">
        <f t="shared" si="7"/>
        <v>21</v>
      </c>
      <c r="AF267" s="145">
        <f t="shared" si="7"/>
        <v>22</v>
      </c>
      <c r="AG267" s="145">
        <f t="shared" si="7"/>
        <v>23</v>
      </c>
      <c r="AH267" s="145">
        <f t="shared" si="7"/>
        <v>24</v>
      </c>
      <c r="AI267" s="145">
        <f t="shared" si="7"/>
        <v>25</v>
      </c>
      <c r="AJ267" s="145">
        <f t="shared" si="7"/>
        <v>26</v>
      </c>
      <c r="AK267" s="145">
        <f t="shared" si="7"/>
        <v>27</v>
      </c>
      <c r="AL267" s="145">
        <f t="shared" si="7"/>
        <v>28</v>
      </c>
      <c r="AM267" s="145">
        <f t="shared" si="7"/>
        <v>29</v>
      </c>
      <c r="AN267" s="145">
        <f t="shared" si="7"/>
        <v>30</v>
      </c>
      <c r="AO267" s="145">
        <f t="shared" si="7"/>
        <v>31</v>
      </c>
      <c r="AP267" s="145">
        <f t="shared" si="7"/>
        <v>0</v>
      </c>
      <c r="AQ267" s="145">
        <f t="shared" si="7"/>
        <v>0</v>
      </c>
      <c r="AR267" s="145">
        <f t="shared" si="7"/>
        <v>0</v>
      </c>
      <c r="AS267" s="145">
        <f t="shared" si="7"/>
        <v>0</v>
      </c>
      <c r="AT267" s="145">
        <f>AT7</f>
        <v>0</v>
      </c>
      <c r="AU267" s="145">
        <f>AU7</f>
        <v>0</v>
      </c>
      <c r="AV267" s="145">
        <f>AV7</f>
        <v>0</v>
      </c>
      <c r="AW267" s="145">
        <f>AW7</f>
        <v>0</v>
      </c>
      <c r="AX267" s="145">
        <f>AX7</f>
        <v>0</v>
      </c>
      <c r="AY267" s="52"/>
      <c r="AZ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1:80" ht="15.75">
      <c r="A268">
        <v>322</v>
      </c>
      <c r="E268" s="42">
        <v>1</v>
      </c>
      <c r="F268" s="135" t="s">
        <v>489</v>
      </c>
      <c r="G268" s="136"/>
      <c r="H268" s="16">
        <v>1</v>
      </c>
      <c r="K268" s="40"/>
      <c r="L268" s="40"/>
      <c r="M268" s="40"/>
      <c r="N268" s="40"/>
      <c r="O268" s="40"/>
      <c r="P268" s="40"/>
      <c r="Q268" s="170">
        <v>1</v>
      </c>
      <c r="R268" s="40"/>
      <c r="S268" s="40"/>
      <c r="T268" s="40"/>
      <c r="U268" s="40"/>
      <c r="V268" s="40"/>
      <c r="W268" s="40"/>
      <c r="X268" s="170">
        <v>1</v>
      </c>
      <c r="Y268" s="40"/>
      <c r="Z268" s="40"/>
      <c r="AA268" s="40"/>
      <c r="AB268" s="40"/>
      <c r="AC268" s="40"/>
      <c r="AD268" s="40"/>
      <c r="AE268" s="170">
        <v>1</v>
      </c>
      <c r="AF268" s="40"/>
      <c r="AG268" s="40"/>
      <c r="AH268" s="40"/>
      <c r="AI268" s="40"/>
      <c r="AJ268" s="40"/>
      <c r="AK268" s="40"/>
      <c r="AL268" s="170">
        <v>1</v>
      </c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52"/>
      <c r="AZ268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1:80" ht="15.75">
      <c r="A269">
        <v>323</v>
      </c>
      <c r="E269" s="42">
        <v>2</v>
      </c>
      <c r="F269" s="135" t="s">
        <v>577</v>
      </c>
      <c r="G269" s="136"/>
      <c r="H269" s="60">
        <v>1</v>
      </c>
      <c r="I269" s="181" t="s">
        <v>638</v>
      </c>
      <c r="K269" s="40"/>
      <c r="L269" s="40"/>
      <c r="M269" s="40"/>
      <c r="N269" s="40"/>
      <c r="O269" s="40"/>
      <c r="P269" s="40"/>
      <c r="Q269" s="170">
        <v>0.5</v>
      </c>
      <c r="R269" s="40"/>
      <c r="S269" s="40"/>
      <c r="T269" s="40"/>
      <c r="U269" s="40"/>
      <c r="V269" s="40"/>
      <c r="W269" s="40"/>
      <c r="X269" s="170">
        <v>1</v>
      </c>
      <c r="Y269" s="40"/>
      <c r="Z269" s="40"/>
      <c r="AA269" s="40"/>
      <c r="AB269" s="40"/>
      <c r="AC269" s="40"/>
      <c r="AD269" s="40"/>
      <c r="AE269" s="170">
        <v>0.5</v>
      </c>
      <c r="AF269" s="40"/>
      <c r="AG269" s="40"/>
      <c r="AH269" s="40"/>
      <c r="AI269" s="40"/>
      <c r="AJ269" s="40"/>
      <c r="AK269" s="40"/>
      <c r="AL269" s="170">
        <v>0.5</v>
      </c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39"/>
      <c r="AZ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1:96" ht="15.75">
      <c r="A270">
        <v>324</v>
      </c>
      <c r="E270" s="42">
        <v>3</v>
      </c>
      <c r="F270" s="135" t="s">
        <v>490</v>
      </c>
      <c r="G270" s="136"/>
      <c r="H270" s="60">
        <v>1</v>
      </c>
      <c r="I270" s="181" t="s">
        <v>638</v>
      </c>
      <c r="K270" s="40"/>
      <c r="L270" s="40"/>
      <c r="M270" s="40"/>
      <c r="N270" s="40"/>
      <c r="O270" s="40"/>
      <c r="P270" s="40"/>
      <c r="Q270" s="170">
        <v>1</v>
      </c>
      <c r="R270" s="40"/>
      <c r="S270" s="40"/>
      <c r="T270" s="40"/>
      <c r="U270" s="40"/>
      <c r="V270" s="40"/>
      <c r="W270" s="40"/>
      <c r="X270" s="170">
        <v>0.5</v>
      </c>
      <c r="Y270" s="40"/>
      <c r="Z270" s="40"/>
      <c r="AA270" s="40"/>
      <c r="AB270" s="40"/>
      <c r="AC270" s="40"/>
      <c r="AD270" s="40"/>
      <c r="AE270" s="170">
        <v>0.5</v>
      </c>
      <c r="AF270" s="40"/>
      <c r="AG270" s="40"/>
      <c r="AH270" s="40"/>
      <c r="AI270" s="40"/>
      <c r="AJ270" s="40"/>
      <c r="AK270" s="40"/>
      <c r="AL270" s="170">
        <v>0.5</v>
      </c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39"/>
      <c r="AZ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</row>
    <row r="271" spans="1:96" ht="15.75">
      <c r="A271">
        <v>325</v>
      </c>
      <c r="E271" s="42">
        <v>4</v>
      </c>
      <c r="F271" s="135" t="s">
        <v>80</v>
      </c>
      <c r="G271" s="136"/>
      <c r="H271" s="60">
        <v>1</v>
      </c>
      <c r="I271" s="181" t="s">
        <v>638</v>
      </c>
      <c r="K271" s="40"/>
      <c r="L271" s="40"/>
      <c r="M271" s="40"/>
      <c r="N271" s="40"/>
      <c r="O271" s="40"/>
      <c r="P271" s="40"/>
      <c r="Q271" s="170">
        <v>0.5</v>
      </c>
      <c r="R271" s="40"/>
      <c r="S271" s="40"/>
      <c r="T271" s="40"/>
      <c r="U271" s="40"/>
      <c r="V271" s="40"/>
      <c r="W271" s="40"/>
      <c r="X271" s="170">
        <v>1</v>
      </c>
      <c r="Y271" s="40"/>
      <c r="Z271" s="40"/>
      <c r="AA271" s="40"/>
      <c r="AB271" s="40"/>
      <c r="AC271" s="40"/>
      <c r="AD271" s="40"/>
      <c r="AE271" s="170">
        <v>1</v>
      </c>
      <c r="AF271" s="40"/>
      <c r="AG271" s="40"/>
      <c r="AH271" s="40"/>
      <c r="AI271" s="40"/>
      <c r="AJ271" s="40"/>
      <c r="AK271" s="40"/>
      <c r="AL271" s="170">
        <v>0.5</v>
      </c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39"/>
      <c r="AZ27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</row>
    <row r="272" spans="1:96" ht="15.75">
      <c r="A272">
        <v>326</v>
      </c>
      <c r="E272" s="42">
        <v>5</v>
      </c>
      <c r="F272" s="135" t="s">
        <v>135</v>
      </c>
      <c r="G272" s="136"/>
      <c r="H272" s="60">
        <v>1</v>
      </c>
      <c r="I272" s="194" t="s">
        <v>234</v>
      </c>
      <c r="J272" s="13"/>
      <c r="K272" s="13"/>
      <c r="L272" s="13"/>
      <c r="M272" s="13"/>
      <c r="N272" s="13"/>
      <c r="O272" s="13"/>
      <c r="P272" s="13"/>
      <c r="Q272" s="170">
        <v>1</v>
      </c>
      <c r="R272" s="13"/>
      <c r="S272" s="13"/>
      <c r="T272" s="13"/>
      <c r="U272" s="13"/>
      <c r="V272" s="13"/>
      <c r="W272" s="13"/>
      <c r="X272" s="170">
        <v>0.5</v>
      </c>
      <c r="Y272" s="13"/>
      <c r="Z272" s="13"/>
      <c r="AA272" s="13"/>
      <c r="AB272" s="13"/>
      <c r="AC272" s="13"/>
      <c r="AD272" s="13"/>
      <c r="AE272" s="170">
        <v>1</v>
      </c>
      <c r="AF272" s="13"/>
      <c r="AG272" s="13"/>
      <c r="AH272" s="13"/>
      <c r="AI272" s="13"/>
      <c r="AJ272" s="13"/>
      <c r="AK272" s="13"/>
      <c r="AL272" s="170">
        <v>1</v>
      </c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40"/>
      <c r="AY272" s="39"/>
      <c r="AZ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</row>
    <row r="273" spans="1:96" ht="15.75">
      <c r="A273">
        <v>327</v>
      </c>
      <c r="E273" s="42">
        <v>6</v>
      </c>
      <c r="F273" s="135" t="s">
        <v>163</v>
      </c>
      <c r="G273" s="136"/>
      <c r="H273" s="60">
        <v>1</v>
      </c>
      <c r="I273" s="185" t="s">
        <v>638</v>
      </c>
      <c r="J273" s="131"/>
      <c r="K273" s="131"/>
      <c r="L273" s="131"/>
      <c r="M273" s="131"/>
      <c r="N273" s="131"/>
      <c r="O273" s="131"/>
      <c r="P273" s="131"/>
      <c r="Q273" s="170">
        <v>1</v>
      </c>
      <c r="R273" s="131"/>
      <c r="S273" s="131"/>
      <c r="T273" s="131"/>
      <c r="U273" s="131"/>
      <c r="V273" s="131"/>
      <c r="W273" s="131"/>
      <c r="X273" s="170">
        <v>0.5</v>
      </c>
      <c r="Y273" s="131"/>
      <c r="Z273" s="131"/>
      <c r="AA273" s="131"/>
      <c r="AB273" s="131"/>
      <c r="AC273" s="131"/>
      <c r="AD273" s="131"/>
      <c r="AE273" s="170">
        <v>1</v>
      </c>
      <c r="AF273" s="131"/>
      <c r="AG273" s="131"/>
      <c r="AH273" s="131"/>
      <c r="AI273" s="131"/>
      <c r="AJ273" s="131"/>
      <c r="AK273" s="131"/>
      <c r="AL273" s="170">
        <v>0.5</v>
      </c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40"/>
      <c r="AY273" s="39"/>
      <c r="AZ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</row>
    <row r="274" spans="1:96" ht="15.75">
      <c r="A274">
        <v>328</v>
      </c>
      <c r="E274" s="42">
        <v>7</v>
      </c>
      <c r="F274" s="135" t="s">
        <v>491</v>
      </c>
      <c r="G274" s="136"/>
      <c r="H274" s="60">
        <v>1</v>
      </c>
      <c r="I274" s="185" t="s">
        <v>638</v>
      </c>
      <c r="J274" s="131"/>
      <c r="K274" s="131"/>
      <c r="L274" s="131"/>
      <c r="M274" s="131"/>
      <c r="N274" s="131"/>
      <c r="O274" s="131"/>
      <c r="P274" s="131"/>
      <c r="Q274" s="170">
        <v>1</v>
      </c>
      <c r="R274" s="131"/>
      <c r="S274" s="131"/>
      <c r="T274" s="131"/>
      <c r="U274" s="131"/>
      <c r="V274" s="131"/>
      <c r="W274" s="131"/>
      <c r="X274" s="170">
        <v>0.5</v>
      </c>
      <c r="Y274" s="131"/>
      <c r="Z274" s="131"/>
      <c r="AA274" s="131"/>
      <c r="AB274" s="131"/>
      <c r="AC274" s="131"/>
      <c r="AD274" s="131"/>
      <c r="AE274" s="170">
        <v>1</v>
      </c>
      <c r="AF274" s="131"/>
      <c r="AG274" s="131"/>
      <c r="AH274" s="131"/>
      <c r="AI274" s="131"/>
      <c r="AJ274" s="131"/>
      <c r="AK274" s="131"/>
      <c r="AL274" s="170">
        <v>1</v>
      </c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78"/>
      <c r="AY274" s="39"/>
      <c r="AZ274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</row>
    <row r="275" spans="1:60" ht="15.75">
      <c r="A275">
        <v>329</v>
      </c>
      <c r="E275" s="55"/>
      <c r="G275"/>
      <c r="H275"/>
      <c r="I275" s="148"/>
      <c r="J275"/>
      <c r="AX275" s="141"/>
      <c r="AY275" s="39"/>
      <c r="AZ275" s="1"/>
      <c r="BE275" s="1"/>
      <c r="BF275" s="1"/>
      <c r="BG275" s="1"/>
      <c r="BH275" s="1"/>
    </row>
    <row r="276" spans="1:60" ht="15.75">
      <c r="A276">
        <v>330</v>
      </c>
      <c r="E276" s="45"/>
      <c r="F276" s="14"/>
      <c r="G276" s="7"/>
      <c r="H276" s="60" t="s">
        <v>1</v>
      </c>
      <c r="I276" s="192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39"/>
      <c r="AZ276" s="1"/>
      <c r="BE276" s="1"/>
      <c r="BF276" s="1"/>
      <c r="BG276" s="1"/>
      <c r="BH276" s="1"/>
    </row>
    <row r="277" spans="1:60" ht="18">
      <c r="A277">
        <v>331</v>
      </c>
      <c r="C277" s="51">
        <v>16</v>
      </c>
      <c r="E277" s="46"/>
      <c r="F277" s="47" t="s">
        <v>15</v>
      </c>
      <c r="G277" s="58" t="s">
        <v>1</v>
      </c>
      <c r="H277" s="58" t="s">
        <v>1</v>
      </c>
      <c r="I277" s="193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4"/>
      <c r="AE277" s="164"/>
      <c r="AF277" s="164"/>
      <c r="AG277" s="164"/>
      <c r="AH277" s="164"/>
      <c r="AI277" s="164"/>
      <c r="AJ277" s="164"/>
      <c r="AK277" s="164"/>
      <c r="AL277" s="164"/>
      <c r="AM277" s="164"/>
      <c r="AN277" s="164"/>
      <c r="AO277" s="164"/>
      <c r="AP277" s="164"/>
      <c r="AQ277" s="164"/>
      <c r="AR277" s="164"/>
      <c r="AS277" s="164"/>
      <c r="AT277" s="164"/>
      <c r="AU277" s="164"/>
      <c r="AV277" s="164"/>
      <c r="AW277" s="164"/>
      <c r="AX277" s="164"/>
      <c r="AY277" s="39"/>
      <c r="AZ277"/>
      <c r="BE277" s="1"/>
      <c r="BF277" s="1"/>
      <c r="BG277" s="1"/>
      <c r="BH277" s="1"/>
    </row>
    <row r="278" spans="1:60" ht="15.75">
      <c r="A278">
        <v>332</v>
      </c>
      <c r="E278" s="77"/>
      <c r="F278" s="79">
        <f>'RESUM MENSUAL ENVASOS'!F16</f>
        <v>5688</v>
      </c>
      <c r="G278" s="67"/>
      <c r="H278" s="67"/>
      <c r="I278" s="175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  <c r="AJ278" s="141"/>
      <c r="AK278" s="141"/>
      <c r="AL278" s="141"/>
      <c r="AM278" s="141"/>
      <c r="AN278" s="141"/>
      <c r="AO278" s="141"/>
      <c r="AP278" s="141"/>
      <c r="AQ278" s="141"/>
      <c r="AR278" s="141"/>
      <c r="AS278" s="141"/>
      <c r="AT278" s="141"/>
      <c r="AU278" s="141"/>
      <c r="AV278" s="141"/>
      <c r="AW278" s="141"/>
      <c r="AX278" s="141"/>
      <c r="AY278" s="39"/>
      <c r="AZ278" s="1"/>
      <c r="BE278" s="1"/>
      <c r="BF278" s="1"/>
      <c r="BG278" s="1"/>
      <c r="BH278" s="1"/>
    </row>
    <row r="279" spans="1:60" ht="15.75">
      <c r="A279">
        <v>333</v>
      </c>
      <c r="E279" s="55"/>
      <c r="F279" s="43" t="s">
        <v>6</v>
      </c>
      <c r="G279" s="43"/>
      <c r="H279" s="16" t="s">
        <v>1</v>
      </c>
      <c r="I279" s="175"/>
      <c r="J279" s="141"/>
      <c r="K279" s="145">
        <f aca="true" t="shared" si="8" ref="K279:AS279">K7</f>
        <v>1</v>
      </c>
      <c r="L279" s="145">
        <f t="shared" si="8"/>
        <v>2</v>
      </c>
      <c r="M279" s="145">
        <f t="shared" si="8"/>
        <v>3</v>
      </c>
      <c r="N279" s="145">
        <f t="shared" si="8"/>
        <v>4</v>
      </c>
      <c r="O279" s="145">
        <f t="shared" si="8"/>
        <v>5</v>
      </c>
      <c r="P279" s="145">
        <f t="shared" si="8"/>
        <v>6</v>
      </c>
      <c r="Q279" s="145">
        <f t="shared" si="8"/>
        <v>7</v>
      </c>
      <c r="R279" s="145">
        <f t="shared" si="8"/>
        <v>8</v>
      </c>
      <c r="S279" s="145">
        <f t="shared" si="8"/>
        <v>9</v>
      </c>
      <c r="T279" s="145">
        <f t="shared" si="8"/>
        <v>10</v>
      </c>
      <c r="U279" s="145">
        <f t="shared" si="8"/>
        <v>11</v>
      </c>
      <c r="V279" s="145">
        <f t="shared" si="8"/>
        <v>12</v>
      </c>
      <c r="W279" s="145">
        <f t="shared" si="8"/>
        <v>13</v>
      </c>
      <c r="X279" s="145">
        <f t="shared" si="8"/>
        <v>14</v>
      </c>
      <c r="Y279" s="145">
        <f t="shared" si="8"/>
        <v>15</v>
      </c>
      <c r="Z279" s="145">
        <f t="shared" si="8"/>
        <v>16</v>
      </c>
      <c r="AA279" s="145">
        <f t="shared" si="8"/>
        <v>17</v>
      </c>
      <c r="AB279" s="145">
        <f t="shared" si="8"/>
        <v>18</v>
      </c>
      <c r="AC279" s="145">
        <f t="shared" si="8"/>
        <v>19</v>
      </c>
      <c r="AD279" s="145">
        <f t="shared" si="8"/>
        <v>20</v>
      </c>
      <c r="AE279" s="145">
        <f t="shared" si="8"/>
        <v>21</v>
      </c>
      <c r="AF279" s="145">
        <f t="shared" si="8"/>
        <v>22</v>
      </c>
      <c r="AG279" s="145">
        <f t="shared" si="8"/>
        <v>23</v>
      </c>
      <c r="AH279" s="145">
        <f t="shared" si="8"/>
        <v>24</v>
      </c>
      <c r="AI279" s="145">
        <f t="shared" si="8"/>
        <v>25</v>
      </c>
      <c r="AJ279" s="145">
        <f t="shared" si="8"/>
        <v>26</v>
      </c>
      <c r="AK279" s="145">
        <f t="shared" si="8"/>
        <v>27</v>
      </c>
      <c r="AL279" s="145">
        <f t="shared" si="8"/>
        <v>28</v>
      </c>
      <c r="AM279" s="145">
        <f t="shared" si="8"/>
        <v>29</v>
      </c>
      <c r="AN279" s="145">
        <f t="shared" si="8"/>
        <v>30</v>
      </c>
      <c r="AO279" s="145">
        <f t="shared" si="8"/>
        <v>31</v>
      </c>
      <c r="AP279" s="145">
        <f t="shared" si="8"/>
        <v>0</v>
      </c>
      <c r="AQ279" s="145">
        <f t="shared" si="8"/>
        <v>0</v>
      </c>
      <c r="AR279" s="145">
        <f t="shared" si="8"/>
        <v>0</v>
      </c>
      <c r="AS279" s="145">
        <f t="shared" si="8"/>
        <v>0</v>
      </c>
      <c r="AT279" s="145">
        <f>AT7</f>
        <v>0</v>
      </c>
      <c r="AU279" s="145">
        <f>AU7</f>
        <v>0</v>
      </c>
      <c r="AV279" s="145">
        <f>AV7</f>
        <v>0</v>
      </c>
      <c r="AW279" s="145">
        <f>AW7</f>
        <v>0</v>
      </c>
      <c r="AX279" s="145">
        <f>AX7</f>
        <v>0</v>
      </c>
      <c r="AY279" s="39"/>
      <c r="AZ279" s="1"/>
      <c r="BE279" s="1"/>
      <c r="BF279" s="1"/>
      <c r="BG279" s="1"/>
      <c r="BH279" s="1"/>
    </row>
    <row r="280" spans="1:60" ht="15.75">
      <c r="A280">
        <v>334</v>
      </c>
      <c r="E280" s="42">
        <v>1</v>
      </c>
      <c r="F280" s="135" t="s">
        <v>578</v>
      </c>
      <c r="G280" s="136"/>
      <c r="H280" s="60">
        <v>1</v>
      </c>
      <c r="I280" s="175" t="s">
        <v>638</v>
      </c>
      <c r="J280" s="141"/>
      <c r="K280" s="141"/>
      <c r="L280" s="141"/>
      <c r="M280" s="141"/>
      <c r="N280" s="141"/>
      <c r="O280" s="141"/>
      <c r="P280" s="141"/>
      <c r="Q280" s="170">
        <v>1</v>
      </c>
      <c r="R280" s="141"/>
      <c r="S280" s="141"/>
      <c r="T280" s="141"/>
      <c r="U280" s="141"/>
      <c r="V280" s="141"/>
      <c r="W280" s="141"/>
      <c r="X280" s="170">
        <v>1</v>
      </c>
      <c r="Y280" s="141"/>
      <c r="Z280" s="141"/>
      <c r="AA280" s="141"/>
      <c r="AB280" s="141"/>
      <c r="AC280" s="141"/>
      <c r="AD280" s="141"/>
      <c r="AE280" s="170">
        <v>1</v>
      </c>
      <c r="AF280" s="141"/>
      <c r="AG280" s="141"/>
      <c r="AH280" s="141"/>
      <c r="AI280" s="141"/>
      <c r="AJ280" s="141"/>
      <c r="AK280" s="141"/>
      <c r="AL280" s="170">
        <v>1</v>
      </c>
      <c r="AM280" s="141"/>
      <c r="AN280" s="141"/>
      <c r="AO280" s="141"/>
      <c r="AP280" s="141"/>
      <c r="AQ280" s="141"/>
      <c r="AR280" s="141"/>
      <c r="AS280" s="141"/>
      <c r="AT280" s="141"/>
      <c r="AU280" s="141"/>
      <c r="AV280" s="141"/>
      <c r="AW280" s="141"/>
      <c r="AX280" s="141"/>
      <c r="AY280" s="39"/>
      <c r="AZ280"/>
      <c r="BE280" s="1"/>
      <c r="BF280" s="1"/>
      <c r="BG280" s="1"/>
      <c r="BH280" s="1"/>
    </row>
    <row r="281" spans="1:60" ht="15.75">
      <c r="A281">
        <v>335</v>
      </c>
      <c r="E281" s="42">
        <v>2</v>
      </c>
      <c r="F281" s="135" t="s">
        <v>42</v>
      </c>
      <c r="G281" s="136"/>
      <c r="H281" s="60">
        <v>1</v>
      </c>
      <c r="I281" s="175" t="s">
        <v>638</v>
      </c>
      <c r="J281" s="141"/>
      <c r="K281" s="141"/>
      <c r="L281" s="141"/>
      <c r="M281" s="141"/>
      <c r="N281" s="141"/>
      <c r="O281" s="141"/>
      <c r="P281" s="141"/>
      <c r="Q281" s="170">
        <v>1</v>
      </c>
      <c r="R281" s="141"/>
      <c r="S281" s="141"/>
      <c r="T281" s="141"/>
      <c r="U281" s="141"/>
      <c r="W281" s="141"/>
      <c r="X281" s="170">
        <v>1</v>
      </c>
      <c r="Y281" s="141"/>
      <c r="Z281" s="141"/>
      <c r="AA281" s="141"/>
      <c r="AB281" s="141"/>
      <c r="AC281" s="141"/>
      <c r="AD281" s="141"/>
      <c r="AE281" s="170">
        <v>1</v>
      </c>
      <c r="AF281" s="141"/>
      <c r="AG281" s="141"/>
      <c r="AH281" s="141"/>
      <c r="AI281" s="141"/>
      <c r="AJ281" s="141"/>
      <c r="AK281" s="141"/>
      <c r="AL281" s="170">
        <v>1</v>
      </c>
      <c r="AM281" s="141"/>
      <c r="AN281" s="141"/>
      <c r="AO281" s="141"/>
      <c r="AP281" s="141"/>
      <c r="AQ281" s="141"/>
      <c r="AR281" s="141"/>
      <c r="AS281" s="141"/>
      <c r="AT281" s="141"/>
      <c r="AU281" s="141"/>
      <c r="AV281" s="141"/>
      <c r="AW281" s="141"/>
      <c r="AX281" s="141"/>
      <c r="AY281" s="39"/>
      <c r="AZ281" s="1"/>
      <c r="BE281" s="1"/>
      <c r="BF281" s="1"/>
      <c r="BG281" s="1"/>
      <c r="BH281" s="1"/>
    </row>
    <row r="282" spans="1:60" ht="15.75">
      <c r="A282">
        <v>337</v>
      </c>
      <c r="E282" s="42">
        <v>4</v>
      </c>
      <c r="F282" s="137" t="s">
        <v>485</v>
      </c>
      <c r="G282" s="136">
        <v>1</v>
      </c>
      <c r="H282" s="16">
        <v>1</v>
      </c>
      <c r="I282" s="175" t="s">
        <v>541</v>
      </c>
      <c r="J282" s="141"/>
      <c r="K282" s="170">
        <v>1</v>
      </c>
      <c r="L282" s="141"/>
      <c r="M282" s="141"/>
      <c r="N282" s="141"/>
      <c r="O282" s="172">
        <v>1</v>
      </c>
      <c r="P282" s="141"/>
      <c r="Q282" s="141"/>
      <c r="R282" s="141"/>
      <c r="S282" s="141"/>
      <c r="T282" s="141"/>
      <c r="U282" s="170">
        <v>1</v>
      </c>
      <c r="V282" s="141"/>
      <c r="W282" s="141"/>
      <c r="X282" s="141"/>
      <c r="Y282" s="170">
        <v>1</v>
      </c>
      <c r="Z282" s="141"/>
      <c r="AA282" s="141"/>
      <c r="AB282" s="141"/>
      <c r="AC282" s="170">
        <v>1</v>
      </c>
      <c r="AD282" s="141"/>
      <c r="AE282" s="141"/>
      <c r="AF282" s="170">
        <v>1</v>
      </c>
      <c r="AG282" s="141"/>
      <c r="AH282" s="141"/>
      <c r="AI282" s="141"/>
      <c r="AJ282" s="170">
        <v>1</v>
      </c>
      <c r="AK282" s="141"/>
      <c r="AL282" s="141"/>
      <c r="AM282" s="141"/>
      <c r="AN282" s="141"/>
      <c r="AO282" s="141"/>
      <c r="AP282" s="141"/>
      <c r="AQ282" s="141"/>
      <c r="AR282" s="141"/>
      <c r="AS282" s="141"/>
      <c r="AT282" s="141"/>
      <c r="AU282" s="141"/>
      <c r="AV282" s="141"/>
      <c r="AW282" s="141"/>
      <c r="AX282" s="141"/>
      <c r="AY282" s="39"/>
      <c r="AZ282"/>
      <c r="BE282" s="1"/>
      <c r="BF282" s="1"/>
      <c r="BG282" s="1"/>
      <c r="BH282" s="1"/>
    </row>
    <row r="283" spans="1:60" ht="15.75">
      <c r="A283">
        <v>338</v>
      </c>
      <c r="E283" s="42">
        <v>5</v>
      </c>
      <c r="F283" s="135" t="s">
        <v>486</v>
      </c>
      <c r="G283" s="136"/>
      <c r="H283" s="16">
        <v>1</v>
      </c>
      <c r="I283" s="175" t="s">
        <v>541</v>
      </c>
      <c r="J283" s="141"/>
      <c r="K283" s="141"/>
      <c r="L283" s="141"/>
      <c r="M283" s="141"/>
      <c r="N283" s="141"/>
      <c r="O283" s="141"/>
      <c r="P283" s="141"/>
      <c r="Q283" s="170">
        <v>1</v>
      </c>
      <c r="R283" s="141"/>
      <c r="S283" s="141"/>
      <c r="T283" s="141"/>
      <c r="U283" s="141"/>
      <c r="V283" s="141"/>
      <c r="W283" s="141"/>
      <c r="X283" s="172">
        <v>1</v>
      </c>
      <c r="Y283" s="141"/>
      <c r="Z283" s="141"/>
      <c r="AA283" s="141"/>
      <c r="AB283" s="141"/>
      <c r="AC283" s="141"/>
      <c r="AD283" s="141"/>
      <c r="AE283" s="172">
        <v>1</v>
      </c>
      <c r="AF283" s="141"/>
      <c r="AG283" s="141"/>
      <c r="AH283" s="141"/>
      <c r="AI283" s="141"/>
      <c r="AJ283" s="141"/>
      <c r="AK283" s="141"/>
      <c r="AL283" s="172">
        <v>1</v>
      </c>
      <c r="AM283" s="141"/>
      <c r="AN283" s="141"/>
      <c r="AO283" s="141"/>
      <c r="AP283" s="141"/>
      <c r="AQ283" s="141"/>
      <c r="AR283" s="141"/>
      <c r="AS283" s="141"/>
      <c r="AT283" s="141"/>
      <c r="AU283" s="141"/>
      <c r="AV283" s="141"/>
      <c r="AW283" s="141"/>
      <c r="AX283" s="141"/>
      <c r="AY283" s="39"/>
      <c r="AZ283" s="1"/>
      <c r="BE283" s="1"/>
      <c r="BF283" s="1"/>
      <c r="BG283" s="1"/>
      <c r="BH283" s="1"/>
    </row>
    <row r="284" spans="1:60" ht="15.75">
      <c r="A284">
        <v>339</v>
      </c>
      <c r="E284" s="42">
        <v>6</v>
      </c>
      <c r="F284" s="135" t="s">
        <v>417</v>
      </c>
      <c r="G284" s="136"/>
      <c r="H284" s="16">
        <v>1</v>
      </c>
      <c r="I284" s="175" t="s">
        <v>638</v>
      </c>
      <c r="J284" s="141"/>
      <c r="K284" s="141"/>
      <c r="L284" s="141"/>
      <c r="M284" s="141"/>
      <c r="N284" s="141"/>
      <c r="O284" s="141"/>
      <c r="P284" s="141"/>
      <c r="Q284" s="170">
        <v>1</v>
      </c>
      <c r="R284" s="141"/>
      <c r="S284" s="141"/>
      <c r="T284" s="141"/>
      <c r="U284" s="141"/>
      <c r="V284" s="141"/>
      <c r="W284" s="141"/>
      <c r="X284" s="172">
        <v>1</v>
      </c>
      <c r="Y284" s="141"/>
      <c r="Z284" s="141"/>
      <c r="AA284" s="141"/>
      <c r="AB284" s="141"/>
      <c r="AC284" s="141"/>
      <c r="AD284" s="141"/>
      <c r="AE284" s="172">
        <v>1</v>
      </c>
      <c r="AF284" s="141"/>
      <c r="AG284" s="141"/>
      <c r="AH284" s="141"/>
      <c r="AI284" s="141"/>
      <c r="AJ284" s="141"/>
      <c r="AK284" s="141"/>
      <c r="AL284" s="170">
        <v>1</v>
      </c>
      <c r="AM284" s="141"/>
      <c r="AN284" s="141"/>
      <c r="AO284" s="141"/>
      <c r="AP284" s="141"/>
      <c r="AQ284" s="141"/>
      <c r="AR284" s="141"/>
      <c r="AS284" s="141"/>
      <c r="AT284" s="141"/>
      <c r="AU284" s="141"/>
      <c r="AV284" s="141"/>
      <c r="AW284" s="141"/>
      <c r="AX284" s="141"/>
      <c r="AY284" s="39"/>
      <c r="AZ284" s="1"/>
      <c r="BE284" s="1"/>
      <c r="BF284" s="1"/>
      <c r="BG284" s="1"/>
      <c r="BH284" s="1"/>
    </row>
    <row r="285" spans="1:60" ht="15.75">
      <c r="A285">
        <v>340</v>
      </c>
      <c r="E285" s="42">
        <v>7</v>
      </c>
      <c r="F285" s="135" t="s">
        <v>201</v>
      </c>
      <c r="G285" s="136"/>
      <c r="H285" s="60">
        <v>1</v>
      </c>
      <c r="I285" s="175" t="s">
        <v>541</v>
      </c>
      <c r="J285" s="141"/>
      <c r="K285" s="141"/>
      <c r="L285" s="141"/>
      <c r="M285" s="141"/>
      <c r="N285" s="141"/>
      <c r="O285" s="141"/>
      <c r="P285" s="141"/>
      <c r="Q285" s="170">
        <v>0.5</v>
      </c>
      <c r="R285" s="170">
        <v>1</v>
      </c>
      <c r="S285" s="141"/>
      <c r="T285" s="141"/>
      <c r="U285" s="141"/>
      <c r="V285" s="141"/>
      <c r="W285" s="141"/>
      <c r="X285" s="172">
        <v>1</v>
      </c>
      <c r="Y285" s="141"/>
      <c r="Z285" s="141"/>
      <c r="AA285" s="141"/>
      <c r="AB285" s="141"/>
      <c r="AC285" s="141"/>
      <c r="AD285" s="141"/>
      <c r="AE285" s="170">
        <v>1</v>
      </c>
      <c r="AF285" s="170">
        <v>1</v>
      </c>
      <c r="AG285" s="141"/>
      <c r="AH285" s="141"/>
      <c r="AI285" s="141"/>
      <c r="AJ285" s="141"/>
      <c r="AK285" s="141"/>
      <c r="AL285" s="170">
        <v>0.5</v>
      </c>
      <c r="AM285" s="141"/>
      <c r="AN285" s="141"/>
      <c r="AO285" s="141"/>
      <c r="AP285" s="141"/>
      <c r="AQ285" s="141"/>
      <c r="AR285" s="141"/>
      <c r="AS285" s="141"/>
      <c r="AT285" s="141"/>
      <c r="AU285" s="141"/>
      <c r="AV285" s="141"/>
      <c r="AW285" s="141"/>
      <c r="AX285" s="141"/>
      <c r="AY285" s="39"/>
      <c r="AZ285"/>
      <c r="BE285" s="1"/>
      <c r="BF285" s="1"/>
      <c r="BG285" s="1"/>
      <c r="BH285" s="1"/>
    </row>
    <row r="286" spans="1:60" ht="15.75">
      <c r="A286">
        <v>341</v>
      </c>
      <c r="E286" s="42">
        <v>8</v>
      </c>
      <c r="F286" s="135" t="s">
        <v>579</v>
      </c>
      <c r="G286" s="136"/>
      <c r="H286" s="16">
        <v>1</v>
      </c>
      <c r="I286" s="175" t="s">
        <v>638</v>
      </c>
      <c r="J286" s="141"/>
      <c r="K286" s="141"/>
      <c r="L286" s="141"/>
      <c r="M286" s="141"/>
      <c r="N286" s="141"/>
      <c r="O286" s="141"/>
      <c r="P286" s="141"/>
      <c r="Q286" s="170">
        <v>1</v>
      </c>
      <c r="R286" s="141"/>
      <c r="S286" s="141"/>
      <c r="T286" s="141"/>
      <c r="U286" s="141"/>
      <c r="V286" s="141"/>
      <c r="W286" s="141"/>
      <c r="X286" s="172">
        <v>1</v>
      </c>
      <c r="Y286" s="141"/>
      <c r="Z286" s="141"/>
      <c r="AA286" s="141"/>
      <c r="AB286" s="141"/>
      <c r="AC286" s="141"/>
      <c r="AD286" s="141"/>
      <c r="AE286" s="170">
        <v>1</v>
      </c>
      <c r="AF286" s="141"/>
      <c r="AG286" s="141"/>
      <c r="AH286" s="141"/>
      <c r="AI286" s="141"/>
      <c r="AJ286" s="141"/>
      <c r="AK286" s="141"/>
      <c r="AL286" s="170">
        <v>1</v>
      </c>
      <c r="AM286" s="141"/>
      <c r="AN286" s="141"/>
      <c r="AO286" s="141"/>
      <c r="AP286" s="141"/>
      <c r="AQ286" s="141"/>
      <c r="AR286" s="141"/>
      <c r="AS286" s="141"/>
      <c r="AT286" s="141"/>
      <c r="AU286" s="141"/>
      <c r="AV286" s="141"/>
      <c r="AW286" s="141"/>
      <c r="AX286" s="141"/>
      <c r="AY286" s="39"/>
      <c r="AZ286" s="1"/>
      <c r="BE286" s="1"/>
      <c r="BF286" s="1"/>
      <c r="BG286" s="1"/>
      <c r="BH286" s="1"/>
    </row>
    <row r="287" spans="1:60" ht="15.75">
      <c r="A287">
        <v>342</v>
      </c>
      <c r="E287" s="42">
        <v>9</v>
      </c>
      <c r="F287" s="135" t="s">
        <v>487</v>
      </c>
      <c r="G287" s="136"/>
      <c r="H287" s="60">
        <v>1</v>
      </c>
      <c r="I287" s="175" t="s">
        <v>541</v>
      </c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  <c r="V287" s="141"/>
      <c r="W287" s="141"/>
      <c r="X287" s="141"/>
      <c r="Y287" s="141"/>
      <c r="Z287" s="141"/>
      <c r="AA287" s="141"/>
      <c r="AB287" s="141"/>
      <c r="AC287" s="141"/>
      <c r="AD287" s="141"/>
      <c r="AE287" s="141"/>
      <c r="AF287" s="141"/>
      <c r="AG287" s="141"/>
      <c r="AH287" s="141"/>
      <c r="AI287" s="141"/>
      <c r="AJ287" s="141"/>
      <c r="AK287" s="141"/>
      <c r="AL287" s="170">
        <v>1</v>
      </c>
      <c r="AM287" s="141"/>
      <c r="AN287" s="141"/>
      <c r="AO287" s="141"/>
      <c r="AP287" s="141"/>
      <c r="AQ287" s="141"/>
      <c r="AR287" s="141"/>
      <c r="AS287" s="141"/>
      <c r="AT287" s="141"/>
      <c r="AU287" s="141"/>
      <c r="AV287" s="141"/>
      <c r="AW287" s="141"/>
      <c r="AX287" s="141"/>
      <c r="AY287" s="39"/>
      <c r="AZ287" s="1"/>
      <c r="BE287" s="1"/>
      <c r="BF287" s="1"/>
      <c r="BG287" s="1"/>
      <c r="BH287" s="1"/>
    </row>
    <row r="288" spans="1:60" ht="15.75">
      <c r="A288">
        <v>343</v>
      </c>
      <c r="E288" s="42">
        <v>10</v>
      </c>
      <c r="F288" s="135" t="s">
        <v>45</v>
      </c>
      <c r="G288" s="136"/>
      <c r="H288" s="60">
        <v>1</v>
      </c>
      <c r="I288" s="175" t="s">
        <v>234</v>
      </c>
      <c r="J288" s="141"/>
      <c r="K288" s="141"/>
      <c r="L288" s="141"/>
      <c r="M288" s="141"/>
      <c r="N288" s="141"/>
      <c r="O288" s="141"/>
      <c r="P288" s="141"/>
      <c r="Q288" s="170">
        <v>1</v>
      </c>
      <c r="R288" s="141"/>
      <c r="S288" s="141"/>
      <c r="T288" s="141"/>
      <c r="U288" s="141"/>
      <c r="V288" s="141"/>
      <c r="W288" s="141"/>
      <c r="X288" s="170">
        <v>1</v>
      </c>
      <c r="Y288" s="141"/>
      <c r="Z288" s="141"/>
      <c r="AA288" s="141"/>
      <c r="AB288" s="141"/>
      <c r="AC288" s="141"/>
      <c r="AD288" s="141"/>
      <c r="AE288" s="170">
        <v>1</v>
      </c>
      <c r="AF288" s="141"/>
      <c r="AG288" s="141"/>
      <c r="AH288" s="141"/>
      <c r="AI288" s="141"/>
      <c r="AJ288" s="141"/>
      <c r="AK288" s="141"/>
      <c r="AL288" s="170">
        <v>1</v>
      </c>
      <c r="AM288" s="141"/>
      <c r="AN288" s="141"/>
      <c r="AO288" s="141"/>
      <c r="AP288" s="141"/>
      <c r="AQ288" s="141"/>
      <c r="AR288" s="141"/>
      <c r="AS288" s="141"/>
      <c r="AT288" s="141"/>
      <c r="AU288" s="141"/>
      <c r="AV288" s="141"/>
      <c r="AW288" s="141"/>
      <c r="AX288" s="141"/>
      <c r="AY288" s="39"/>
      <c r="AZ288"/>
      <c r="BE288" s="1"/>
      <c r="BF288" s="1"/>
      <c r="BG288" s="1"/>
      <c r="BH288" s="1"/>
    </row>
    <row r="289" spans="1:60" ht="15.75">
      <c r="A289">
        <v>344</v>
      </c>
      <c r="E289" s="42">
        <v>11</v>
      </c>
      <c r="F289" s="135" t="s">
        <v>46</v>
      </c>
      <c r="G289" s="136"/>
      <c r="H289" s="16">
        <v>1</v>
      </c>
      <c r="I289" s="175" t="s">
        <v>234</v>
      </c>
      <c r="J289" s="141"/>
      <c r="K289" s="141"/>
      <c r="L289" s="141"/>
      <c r="M289" s="141"/>
      <c r="N289" s="141"/>
      <c r="O289" s="141"/>
      <c r="P289" s="141"/>
      <c r="Q289" s="170">
        <v>1</v>
      </c>
      <c r="R289" s="141"/>
      <c r="S289" s="141"/>
      <c r="T289" s="141"/>
      <c r="U289" s="141"/>
      <c r="V289" s="141"/>
      <c r="W289" s="141"/>
      <c r="X289" s="170">
        <v>1</v>
      </c>
      <c r="Y289" s="141"/>
      <c r="Z289" s="141"/>
      <c r="AA289" s="141"/>
      <c r="AB289" s="141"/>
      <c r="AC289" s="141"/>
      <c r="AD289" s="141"/>
      <c r="AE289" s="170">
        <v>1</v>
      </c>
      <c r="AF289" s="141"/>
      <c r="AG289" s="141"/>
      <c r="AH289" s="141"/>
      <c r="AI289" s="141"/>
      <c r="AJ289" s="141"/>
      <c r="AK289" s="141"/>
      <c r="AL289" s="170">
        <v>1</v>
      </c>
      <c r="AM289" s="141"/>
      <c r="AN289" s="141"/>
      <c r="AO289" s="141"/>
      <c r="AP289" s="141"/>
      <c r="AQ289" s="141"/>
      <c r="AR289" s="141"/>
      <c r="AS289" s="141"/>
      <c r="AT289" s="141"/>
      <c r="AU289" s="141"/>
      <c r="AV289" s="141"/>
      <c r="AW289" s="141"/>
      <c r="AX289" s="141"/>
      <c r="AY289" s="39"/>
      <c r="AZ289" s="1"/>
      <c r="BE289" s="1"/>
      <c r="BF289" s="1"/>
      <c r="BG289" s="1"/>
      <c r="BH289" s="1"/>
    </row>
    <row r="290" spans="1:60" ht="15.75">
      <c r="A290">
        <v>345</v>
      </c>
      <c r="E290" s="42">
        <v>12</v>
      </c>
      <c r="F290" s="135" t="s">
        <v>416</v>
      </c>
      <c r="G290" s="136">
        <v>1</v>
      </c>
      <c r="H290" s="16">
        <v>1</v>
      </c>
      <c r="I290" s="175" t="s">
        <v>541</v>
      </c>
      <c r="J290" s="141"/>
      <c r="K290" s="170">
        <v>1</v>
      </c>
      <c r="L290" s="141"/>
      <c r="M290" s="141"/>
      <c r="N290" s="141"/>
      <c r="O290" s="141"/>
      <c r="P290" s="141"/>
      <c r="Q290" s="141"/>
      <c r="R290" s="170">
        <v>1</v>
      </c>
      <c r="S290" s="141"/>
      <c r="T290" s="141"/>
      <c r="U290" s="170">
        <v>1</v>
      </c>
      <c r="V290" s="141"/>
      <c r="W290" s="141"/>
      <c r="X290" s="141"/>
      <c r="Y290" s="170">
        <v>1</v>
      </c>
      <c r="Z290" s="141"/>
      <c r="AA290" s="141"/>
      <c r="AB290" s="141"/>
      <c r="AC290" s="170">
        <v>1</v>
      </c>
      <c r="AD290" s="141"/>
      <c r="AE290" s="141"/>
      <c r="AF290" s="170">
        <v>1</v>
      </c>
      <c r="AG290" s="141"/>
      <c r="AH290" s="141"/>
      <c r="AI290" s="141"/>
      <c r="AJ290" s="170">
        <v>1</v>
      </c>
      <c r="AK290" s="141"/>
      <c r="AL290" s="141"/>
      <c r="AM290" s="141"/>
      <c r="AN290" s="170">
        <v>0.5</v>
      </c>
      <c r="AO290" s="141"/>
      <c r="AP290" s="141"/>
      <c r="AQ290" s="141"/>
      <c r="AR290" s="141"/>
      <c r="AS290" s="141"/>
      <c r="AT290" s="141"/>
      <c r="AU290" s="141"/>
      <c r="AV290" s="141"/>
      <c r="AW290" s="141"/>
      <c r="AX290" s="141"/>
      <c r="AY290" s="39"/>
      <c r="AZ290" s="1"/>
      <c r="BE290" s="1"/>
      <c r="BF290" s="1"/>
      <c r="BG290" s="1"/>
      <c r="BH290" s="1"/>
    </row>
    <row r="291" spans="1:60" ht="15.75">
      <c r="A291">
        <v>346</v>
      </c>
      <c r="E291" s="42">
        <v>13</v>
      </c>
      <c r="F291" s="135" t="s">
        <v>415</v>
      </c>
      <c r="G291" s="136"/>
      <c r="H291" s="16">
        <v>1</v>
      </c>
      <c r="I291" s="175" t="s">
        <v>638</v>
      </c>
      <c r="J291" s="141"/>
      <c r="K291" s="141"/>
      <c r="L291" s="141"/>
      <c r="M291" s="141"/>
      <c r="N291" s="141"/>
      <c r="O291" s="141"/>
      <c r="P291" s="141"/>
      <c r="Q291" s="170">
        <v>1</v>
      </c>
      <c r="R291" s="141"/>
      <c r="S291" s="141"/>
      <c r="T291" s="141"/>
      <c r="U291" s="141"/>
      <c r="V291" s="141"/>
      <c r="W291" s="141"/>
      <c r="X291" s="172">
        <v>1</v>
      </c>
      <c r="Y291" s="141"/>
      <c r="Z291" s="141"/>
      <c r="AA291" s="141"/>
      <c r="AB291" s="141"/>
      <c r="AC291" s="141"/>
      <c r="AD291" s="141"/>
      <c r="AE291" s="172">
        <v>1</v>
      </c>
      <c r="AF291" s="141"/>
      <c r="AG291" s="141"/>
      <c r="AH291" s="141"/>
      <c r="AI291" s="141"/>
      <c r="AJ291" s="141"/>
      <c r="AK291" s="141"/>
      <c r="AL291" s="172">
        <v>1</v>
      </c>
      <c r="AM291" s="141"/>
      <c r="AN291" s="141"/>
      <c r="AO291" s="141"/>
      <c r="AP291" s="141"/>
      <c r="AQ291" s="141"/>
      <c r="AR291" s="141"/>
      <c r="AS291" s="141"/>
      <c r="AT291" s="141"/>
      <c r="AU291" s="141"/>
      <c r="AV291" s="141"/>
      <c r="AW291" s="141"/>
      <c r="AX291" s="141"/>
      <c r="AY291" s="39"/>
      <c r="AZ291"/>
      <c r="BE291" s="1"/>
      <c r="BF291" s="1"/>
      <c r="BG291" s="1"/>
      <c r="BH291" s="1"/>
    </row>
    <row r="292" spans="1:60" ht="15.75">
      <c r="A292">
        <v>347</v>
      </c>
      <c r="E292" s="42">
        <v>14</v>
      </c>
      <c r="F292" s="135" t="s">
        <v>151</v>
      </c>
      <c r="G292" s="136"/>
      <c r="H292" s="16">
        <v>1</v>
      </c>
      <c r="I292" s="175" t="s">
        <v>541</v>
      </c>
      <c r="J292" s="141"/>
      <c r="K292" s="141"/>
      <c r="L292" s="141"/>
      <c r="M292" s="141"/>
      <c r="N292" s="141"/>
      <c r="O292" s="170">
        <v>1</v>
      </c>
      <c r="P292" s="141"/>
      <c r="Q292" s="170">
        <v>0.5</v>
      </c>
      <c r="R292" s="141"/>
      <c r="S292" s="141"/>
      <c r="T292" s="141"/>
      <c r="U292" s="170">
        <v>1</v>
      </c>
      <c r="V292" s="141"/>
      <c r="W292" s="141"/>
      <c r="X292" s="170">
        <v>1</v>
      </c>
      <c r="Y292" s="141"/>
      <c r="Z292" s="141"/>
      <c r="AA292" s="141"/>
      <c r="AB292" s="141"/>
      <c r="AC292" s="170">
        <v>1</v>
      </c>
      <c r="AD292" s="141"/>
      <c r="AE292" s="170">
        <v>1</v>
      </c>
      <c r="AF292" s="141"/>
      <c r="AG292" s="141"/>
      <c r="AH292" s="141"/>
      <c r="AI292" s="141"/>
      <c r="AJ292" s="170">
        <v>1</v>
      </c>
      <c r="AK292" s="141"/>
      <c r="AL292" s="172">
        <v>1</v>
      </c>
      <c r="AM292" s="141"/>
      <c r="AN292" s="170">
        <v>1</v>
      </c>
      <c r="AO292" s="141"/>
      <c r="AP292" s="141"/>
      <c r="AQ292" s="141"/>
      <c r="AR292" s="141"/>
      <c r="AS292" s="141"/>
      <c r="AT292" s="141"/>
      <c r="AU292" s="141"/>
      <c r="AV292" s="141"/>
      <c r="AW292" s="141"/>
      <c r="AX292" s="141"/>
      <c r="AY292" s="39"/>
      <c r="AZ292" s="1"/>
      <c r="BE292" s="1"/>
      <c r="BF292" s="1"/>
      <c r="BG292" s="1"/>
      <c r="BH292" s="1"/>
    </row>
    <row r="293" spans="1:60" ht="15.75">
      <c r="A293">
        <v>349</v>
      </c>
      <c r="E293" s="42">
        <v>16</v>
      </c>
      <c r="F293" s="135" t="s">
        <v>414</v>
      </c>
      <c r="G293" s="136"/>
      <c r="H293" s="16">
        <v>1</v>
      </c>
      <c r="I293" s="175" t="s">
        <v>638</v>
      </c>
      <c r="J293" s="141"/>
      <c r="K293" s="141"/>
      <c r="L293" s="141"/>
      <c r="M293" s="141"/>
      <c r="N293" s="141"/>
      <c r="O293" s="141"/>
      <c r="P293" s="141"/>
      <c r="Q293" s="170">
        <v>1</v>
      </c>
      <c r="R293" s="170"/>
      <c r="S293" s="141"/>
      <c r="T293" s="141"/>
      <c r="U293" s="141"/>
      <c r="V293" s="141"/>
      <c r="W293" s="141"/>
      <c r="X293" s="170">
        <v>1</v>
      </c>
      <c r="Y293" s="141"/>
      <c r="Z293" s="141"/>
      <c r="AA293" s="141"/>
      <c r="AB293" s="141"/>
      <c r="AC293" s="141"/>
      <c r="AD293" s="141"/>
      <c r="AE293" s="170">
        <v>1</v>
      </c>
      <c r="AF293" s="141"/>
      <c r="AG293" s="141"/>
      <c r="AH293" s="141"/>
      <c r="AI293" s="141"/>
      <c r="AJ293" s="141"/>
      <c r="AK293" s="141"/>
      <c r="AL293" s="170">
        <v>1</v>
      </c>
      <c r="AM293" s="141"/>
      <c r="AN293" s="141"/>
      <c r="AO293" s="141"/>
      <c r="AP293" s="141"/>
      <c r="AQ293" s="141"/>
      <c r="AR293" s="141"/>
      <c r="AS293" s="141"/>
      <c r="AT293" s="141"/>
      <c r="AU293" s="141"/>
      <c r="AV293" s="141"/>
      <c r="AW293" s="141"/>
      <c r="AX293" s="141"/>
      <c r="AY293" s="39"/>
      <c r="AZ293"/>
      <c r="BE293" s="1"/>
      <c r="BF293" s="1"/>
      <c r="BG293" s="1"/>
      <c r="BH293" s="1"/>
    </row>
    <row r="294" spans="1:60" ht="15.75">
      <c r="A294">
        <v>350</v>
      </c>
      <c r="E294" s="42">
        <v>17</v>
      </c>
      <c r="F294" s="137" t="s">
        <v>488</v>
      </c>
      <c r="G294" s="136">
        <v>1</v>
      </c>
      <c r="H294" s="16">
        <v>1</v>
      </c>
      <c r="I294" s="175" t="s">
        <v>638</v>
      </c>
      <c r="J294" s="141"/>
      <c r="K294" s="170">
        <v>1</v>
      </c>
      <c r="L294" s="141"/>
      <c r="M294" s="141"/>
      <c r="N294" s="141"/>
      <c r="O294" s="170">
        <v>1</v>
      </c>
      <c r="P294" s="141"/>
      <c r="Q294" s="141"/>
      <c r="R294" s="170">
        <v>1</v>
      </c>
      <c r="S294" s="141"/>
      <c r="T294" s="141"/>
      <c r="U294" s="170">
        <v>1</v>
      </c>
      <c r="V294" s="141"/>
      <c r="W294" s="141"/>
      <c r="X294" s="141"/>
      <c r="Y294" s="170">
        <v>1</v>
      </c>
      <c r="Z294" s="141"/>
      <c r="AA294" s="141"/>
      <c r="AB294" s="141"/>
      <c r="AC294" s="170">
        <v>1</v>
      </c>
      <c r="AD294" s="141"/>
      <c r="AE294" s="141"/>
      <c r="AF294" s="170">
        <v>1</v>
      </c>
      <c r="AG294" s="141"/>
      <c r="AH294" s="141"/>
      <c r="AI294" s="141"/>
      <c r="AJ294" s="170">
        <v>1</v>
      </c>
      <c r="AK294" s="141"/>
      <c r="AL294" s="141"/>
      <c r="AM294" s="141"/>
      <c r="AN294" s="170">
        <v>1</v>
      </c>
      <c r="AO294" s="141"/>
      <c r="AP294" s="141"/>
      <c r="AQ294" s="141"/>
      <c r="AR294" s="141"/>
      <c r="AS294" s="141"/>
      <c r="AT294" s="141"/>
      <c r="AU294" s="141"/>
      <c r="AV294" s="141"/>
      <c r="AW294" s="141"/>
      <c r="AX294" s="141"/>
      <c r="AY294" s="39"/>
      <c r="AZ294" s="1"/>
      <c r="BE294" s="1"/>
      <c r="BF294" s="1"/>
      <c r="BG294" s="1"/>
      <c r="BH294" s="1"/>
    </row>
    <row r="295" spans="1:60" ht="15.75">
      <c r="A295">
        <v>351</v>
      </c>
      <c r="E295" s="42">
        <v>18</v>
      </c>
      <c r="F295" s="138" t="s">
        <v>622</v>
      </c>
      <c r="G295" s="136"/>
      <c r="H295" s="16">
        <v>1</v>
      </c>
      <c r="I295" s="175" t="s">
        <v>638</v>
      </c>
      <c r="J295" s="141"/>
      <c r="K295" s="141"/>
      <c r="L295" s="141"/>
      <c r="M295" s="141"/>
      <c r="N295" s="141"/>
      <c r="O295" s="141"/>
      <c r="P295" s="141"/>
      <c r="Q295" s="170">
        <v>0.5</v>
      </c>
      <c r="R295" s="141"/>
      <c r="S295" s="141"/>
      <c r="T295" s="141"/>
      <c r="U295" s="141"/>
      <c r="V295" s="141"/>
      <c r="W295" s="141"/>
      <c r="X295" s="170">
        <v>0.5</v>
      </c>
      <c r="Y295" s="141"/>
      <c r="Z295" s="141"/>
      <c r="AA295" s="141"/>
      <c r="AB295" s="141"/>
      <c r="AC295" s="141"/>
      <c r="AD295" s="141"/>
      <c r="AE295" s="170">
        <v>1</v>
      </c>
      <c r="AF295" s="141"/>
      <c r="AG295" s="141"/>
      <c r="AH295" s="141"/>
      <c r="AI295" s="141"/>
      <c r="AJ295" s="141"/>
      <c r="AK295" s="141"/>
      <c r="AL295" s="170">
        <v>1</v>
      </c>
      <c r="AM295" s="141"/>
      <c r="AN295" s="141"/>
      <c r="AO295" s="141"/>
      <c r="AP295" s="141"/>
      <c r="AQ295" s="141"/>
      <c r="AR295" s="141"/>
      <c r="AS295" s="141"/>
      <c r="AT295" s="141"/>
      <c r="AU295" s="141"/>
      <c r="AV295" s="141"/>
      <c r="AW295" s="141"/>
      <c r="AX295" s="141"/>
      <c r="AY295" s="39"/>
      <c r="AZ295" s="1"/>
      <c r="BE295" s="1"/>
      <c r="BF295" s="1"/>
      <c r="BG295" s="1"/>
      <c r="BH295" s="1"/>
    </row>
    <row r="296" spans="5:60" ht="15.75">
      <c r="E296" s="42"/>
      <c r="F296" s="138" t="s">
        <v>623</v>
      </c>
      <c r="G296" s="136"/>
      <c r="H296" s="16">
        <v>1</v>
      </c>
      <c r="I296" s="175" t="s">
        <v>541</v>
      </c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141"/>
      <c r="U296" s="141"/>
      <c r="V296" s="141"/>
      <c r="W296" s="141"/>
      <c r="X296" s="172">
        <v>1</v>
      </c>
      <c r="Y296" s="141"/>
      <c r="Z296" s="141"/>
      <c r="AA296" s="141"/>
      <c r="AB296" s="141"/>
      <c r="AC296" s="141"/>
      <c r="AD296" s="141"/>
      <c r="AE296" s="170">
        <v>1</v>
      </c>
      <c r="AF296" s="141"/>
      <c r="AG296" s="141"/>
      <c r="AH296" s="141"/>
      <c r="AI296" s="141"/>
      <c r="AJ296" s="141"/>
      <c r="AK296" s="141"/>
      <c r="AL296" s="172">
        <v>1</v>
      </c>
      <c r="AM296" s="141"/>
      <c r="AN296" s="170">
        <v>1</v>
      </c>
      <c r="AO296" s="141"/>
      <c r="AP296" s="141"/>
      <c r="AQ296" s="141"/>
      <c r="AR296" s="141"/>
      <c r="AS296" s="141"/>
      <c r="AT296" s="141"/>
      <c r="AU296" s="141"/>
      <c r="AV296" s="141"/>
      <c r="AW296" s="141"/>
      <c r="AX296" s="141"/>
      <c r="AY296" s="39"/>
      <c r="AZ296" s="1"/>
      <c r="BE296" s="1"/>
      <c r="BF296" s="1"/>
      <c r="BG296" s="1"/>
      <c r="BH296" s="1"/>
    </row>
    <row r="297" spans="5:60" ht="15.75">
      <c r="E297" s="42"/>
      <c r="F297" s="138" t="s">
        <v>624</v>
      </c>
      <c r="G297" s="136"/>
      <c r="H297" s="16">
        <v>1</v>
      </c>
      <c r="I297" s="175" t="s">
        <v>638</v>
      </c>
      <c r="J297" s="141"/>
      <c r="K297" s="141"/>
      <c r="L297" s="141"/>
      <c r="M297" s="141"/>
      <c r="N297" s="141"/>
      <c r="O297" s="141"/>
      <c r="P297" s="141"/>
      <c r="Q297" s="170">
        <v>1</v>
      </c>
      <c r="R297" s="141"/>
      <c r="S297" s="141"/>
      <c r="T297" s="141"/>
      <c r="U297" s="141"/>
      <c r="V297" s="141"/>
      <c r="W297" s="141"/>
      <c r="X297" s="170">
        <v>0.5</v>
      </c>
      <c r="Y297" s="141"/>
      <c r="Z297" s="141"/>
      <c r="AA297" s="141"/>
      <c r="AB297" s="141"/>
      <c r="AC297" s="141"/>
      <c r="AD297" s="141"/>
      <c r="AE297" s="170">
        <v>0.5</v>
      </c>
      <c r="AF297" s="141"/>
      <c r="AG297" s="141"/>
      <c r="AH297" s="141"/>
      <c r="AI297" s="141"/>
      <c r="AJ297" s="141"/>
      <c r="AK297" s="141"/>
      <c r="AL297" s="170">
        <v>0.5</v>
      </c>
      <c r="AM297" s="141"/>
      <c r="AN297" s="141"/>
      <c r="AO297" s="141"/>
      <c r="AP297" s="141"/>
      <c r="AQ297" s="141"/>
      <c r="AR297" s="141"/>
      <c r="AS297" s="141"/>
      <c r="AT297" s="141"/>
      <c r="AU297" s="141"/>
      <c r="AV297" s="141"/>
      <c r="AW297" s="141"/>
      <c r="AX297" s="141"/>
      <c r="AY297" s="39"/>
      <c r="AZ297" s="1"/>
      <c r="BE297" s="1"/>
      <c r="BF297" s="1"/>
      <c r="BG297" s="1"/>
      <c r="BH297" s="1"/>
    </row>
    <row r="298" spans="5:60" ht="15.75">
      <c r="E298" s="42"/>
      <c r="F298" s="138" t="s">
        <v>625</v>
      </c>
      <c r="G298" s="136"/>
      <c r="H298" s="16">
        <v>1</v>
      </c>
      <c r="I298" s="175" t="s">
        <v>638</v>
      </c>
      <c r="J298" s="141"/>
      <c r="K298" s="141"/>
      <c r="L298" s="141"/>
      <c r="M298" s="141"/>
      <c r="N298" s="141"/>
      <c r="O298" s="141"/>
      <c r="P298" s="141"/>
      <c r="Q298" s="170">
        <v>0.5</v>
      </c>
      <c r="R298" s="141"/>
      <c r="S298" s="141"/>
      <c r="T298" s="141"/>
      <c r="U298" s="141"/>
      <c r="V298" s="141"/>
      <c r="W298" s="141"/>
      <c r="X298" s="170">
        <v>0.5</v>
      </c>
      <c r="Y298" s="141"/>
      <c r="Z298" s="141"/>
      <c r="AA298" s="141"/>
      <c r="AB298" s="141"/>
      <c r="AC298" s="141"/>
      <c r="AD298" s="141"/>
      <c r="AE298" s="170">
        <v>0.5</v>
      </c>
      <c r="AF298" s="141"/>
      <c r="AG298" s="141"/>
      <c r="AH298" s="141"/>
      <c r="AI298" s="141"/>
      <c r="AJ298" s="141"/>
      <c r="AK298" s="141"/>
      <c r="AL298" s="170">
        <v>0.5</v>
      </c>
      <c r="AM298" s="141"/>
      <c r="AN298" s="141"/>
      <c r="AO298" s="141"/>
      <c r="AP298" s="141"/>
      <c r="AQ298" s="141"/>
      <c r="AR298" s="141"/>
      <c r="AS298" s="141"/>
      <c r="AT298" s="141"/>
      <c r="AU298" s="141"/>
      <c r="AV298" s="141"/>
      <c r="AW298" s="141"/>
      <c r="AX298" s="141"/>
      <c r="AY298" s="39"/>
      <c r="AZ298" s="1"/>
      <c r="BE298" s="1"/>
      <c r="BF298" s="1"/>
      <c r="BG298" s="1"/>
      <c r="BH298" s="1"/>
    </row>
    <row r="299" spans="5:60" ht="15.75">
      <c r="E299" s="42"/>
      <c r="F299" s="138" t="s">
        <v>626</v>
      </c>
      <c r="G299" s="136"/>
      <c r="H299" s="16">
        <v>1</v>
      </c>
      <c r="I299" s="175" t="s">
        <v>638</v>
      </c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  <c r="V299" s="141"/>
      <c r="W299" s="141"/>
      <c r="X299" s="170">
        <v>0.5</v>
      </c>
      <c r="Y299" s="141"/>
      <c r="Z299" s="141"/>
      <c r="AA299" s="141"/>
      <c r="AB299" s="141"/>
      <c r="AC299" s="141"/>
      <c r="AD299" s="141"/>
      <c r="AE299" s="170">
        <v>1</v>
      </c>
      <c r="AF299" s="141"/>
      <c r="AG299" s="141"/>
      <c r="AH299" s="141"/>
      <c r="AI299" s="141"/>
      <c r="AJ299" s="141"/>
      <c r="AK299" s="141"/>
      <c r="AL299" s="170">
        <v>0.5</v>
      </c>
      <c r="AM299" s="141"/>
      <c r="AN299" s="141"/>
      <c r="AO299" s="141"/>
      <c r="AP299" s="141"/>
      <c r="AQ299" s="141"/>
      <c r="AR299" s="141"/>
      <c r="AS299" s="141"/>
      <c r="AT299" s="141"/>
      <c r="AU299" s="141"/>
      <c r="AV299" s="141"/>
      <c r="AW299" s="141"/>
      <c r="AX299" s="141"/>
      <c r="AY299" s="39"/>
      <c r="AZ299" s="1"/>
      <c r="BE299" s="1"/>
      <c r="BF299" s="1"/>
      <c r="BG299" s="1"/>
      <c r="BH299" s="1"/>
    </row>
    <row r="300" spans="1:96" ht="15.75">
      <c r="A300">
        <v>352</v>
      </c>
      <c r="E300" s="42">
        <v>19</v>
      </c>
      <c r="F300" s="135" t="s">
        <v>43</v>
      </c>
      <c r="G300" s="136"/>
      <c r="H300" s="60">
        <v>1</v>
      </c>
      <c r="I300" s="175"/>
      <c r="J300" s="141"/>
      <c r="K300" s="141"/>
      <c r="L300" s="141"/>
      <c r="M300" s="141"/>
      <c r="N300" s="141"/>
      <c r="O300" s="170">
        <v>1</v>
      </c>
      <c r="P300" s="141"/>
      <c r="Q300" s="141"/>
      <c r="R300" s="141"/>
      <c r="S300" s="141"/>
      <c r="T300" s="141"/>
      <c r="U300" s="141"/>
      <c r="V300" s="141"/>
      <c r="W300" s="170">
        <v>1</v>
      </c>
      <c r="X300" s="141"/>
      <c r="Y300" s="141"/>
      <c r="Z300" s="141"/>
      <c r="AA300" s="141"/>
      <c r="AB300" s="141"/>
      <c r="AC300" s="141"/>
      <c r="AD300" s="141"/>
      <c r="AE300" s="170">
        <v>1</v>
      </c>
      <c r="AF300" s="141"/>
      <c r="AG300" s="141"/>
      <c r="AH300" s="141"/>
      <c r="AI300" s="141"/>
      <c r="AJ300" s="170">
        <v>1</v>
      </c>
      <c r="AK300" s="141"/>
      <c r="AL300" s="141"/>
      <c r="AM300" s="141"/>
      <c r="AN300" s="141"/>
      <c r="AO300" s="141"/>
      <c r="AP300" s="141"/>
      <c r="AQ300" s="141"/>
      <c r="AR300" s="141"/>
      <c r="AS300" s="141"/>
      <c r="AT300" s="141"/>
      <c r="AU300" s="141"/>
      <c r="AV300" s="141"/>
      <c r="AW300" s="141"/>
      <c r="AX300" s="141"/>
      <c r="AY300" s="39"/>
      <c r="AZ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</row>
    <row r="301" spans="1:96" ht="15.75">
      <c r="A301">
        <v>353</v>
      </c>
      <c r="E301" s="42">
        <v>20</v>
      </c>
      <c r="F301" s="135" t="s">
        <v>64</v>
      </c>
      <c r="G301" s="136"/>
      <c r="H301" s="60">
        <v>1</v>
      </c>
      <c r="I301" s="175"/>
      <c r="J301" s="141"/>
      <c r="K301" s="141"/>
      <c r="L301" s="141"/>
      <c r="M301" s="141"/>
      <c r="N301" s="141"/>
      <c r="O301" s="170">
        <v>1</v>
      </c>
      <c r="P301" s="141"/>
      <c r="Q301" s="141"/>
      <c r="R301" s="141"/>
      <c r="S301" s="141"/>
      <c r="T301" s="141"/>
      <c r="U301" s="141"/>
      <c r="V301" s="141"/>
      <c r="W301" s="170">
        <v>1</v>
      </c>
      <c r="X301" s="141"/>
      <c r="Y301" s="141"/>
      <c r="Z301" s="141"/>
      <c r="AA301" s="141"/>
      <c r="AB301" s="141"/>
      <c r="AC301" s="141"/>
      <c r="AD301" s="141"/>
      <c r="AE301" s="170">
        <v>1</v>
      </c>
      <c r="AF301" s="141"/>
      <c r="AG301" s="141"/>
      <c r="AH301" s="141"/>
      <c r="AI301" s="141"/>
      <c r="AJ301" s="170">
        <v>1</v>
      </c>
      <c r="AK301" s="141"/>
      <c r="AL301" s="141"/>
      <c r="AM301" s="141"/>
      <c r="AN301" s="141"/>
      <c r="AO301" s="141"/>
      <c r="AP301" s="141"/>
      <c r="AQ301" s="141"/>
      <c r="AR301" s="141"/>
      <c r="AS301" s="141"/>
      <c r="AT301" s="141"/>
      <c r="AU301" s="141"/>
      <c r="AV301" s="141"/>
      <c r="AW301" s="141"/>
      <c r="AX301" s="141"/>
      <c r="AY301" s="39"/>
      <c r="AZ30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</row>
    <row r="302" spans="1:96" ht="18" customHeight="1">
      <c r="A302">
        <v>354</v>
      </c>
      <c r="E302" s="42">
        <v>21</v>
      </c>
      <c r="F302" s="135" t="s">
        <v>89</v>
      </c>
      <c r="G302" s="136"/>
      <c r="H302" s="60">
        <v>1</v>
      </c>
      <c r="I302" s="175"/>
      <c r="J302" s="141"/>
      <c r="K302" s="141"/>
      <c r="L302" s="141"/>
      <c r="M302" s="141"/>
      <c r="N302" s="141"/>
      <c r="O302" s="170">
        <v>1</v>
      </c>
      <c r="P302" s="141"/>
      <c r="Q302" s="141"/>
      <c r="R302" s="141"/>
      <c r="S302" s="141"/>
      <c r="T302" s="141"/>
      <c r="U302" s="141"/>
      <c r="V302" s="141"/>
      <c r="W302" s="170">
        <v>1</v>
      </c>
      <c r="X302" s="141"/>
      <c r="Y302" s="141"/>
      <c r="Z302" s="141"/>
      <c r="AA302" s="141"/>
      <c r="AB302" s="141"/>
      <c r="AC302" s="141"/>
      <c r="AD302" s="141"/>
      <c r="AE302" s="170">
        <v>1</v>
      </c>
      <c r="AF302" s="141"/>
      <c r="AG302" s="141"/>
      <c r="AH302" s="141"/>
      <c r="AI302" s="141"/>
      <c r="AJ302" s="170">
        <v>1</v>
      </c>
      <c r="AK302" s="141"/>
      <c r="AL302" s="141"/>
      <c r="AM302" s="141"/>
      <c r="AN302" s="141"/>
      <c r="AO302" s="141"/>
      <c r="AP302" s="141"/>
      <c r="AQ302" s="141"/>
      <c r="AR302" s="141"/>
      <c r="AS302" s="141"/>
      <c r="AT302" s="141"/>
      <c r="AU302" s="141"/>
      <c r="AV302" s="141"/>
      <c r="AW302" s="141"/>
      <c r="AX302" s="141"/>
      <c r="AY302" s="39"/>
      <c r="AZ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</row>
    <row r="303" spans="1:96" ht="18" customHeight="1">
      <c r="A303">
        <v>355</v>
      </c>
      <c r="E303" s="42">
        <v>22</v>
      </c>
      <c r="F303" s="135" t="s">
        <v>89</v>
      </c>
      <c r="G303" s="136"/>
      <c r="H303" s="60">
        <v>1</v>
      </c>
      <c r="I303" s="175"/>
      <c r="J303" s="141"/>
      <c r="K303" s="141"/>
      <c r="L303" s="141"/>
      <c r="M303" s="141"/>
      <c r="N303" s="141"/>
      <c r="O303" s="170">
        <v>0</v>
      </c>
      <c r="P303" s="141"/>
      <c r="Q303" s="141"/>
      <c r="R303" s="141"/>
      <c r="S303" s="141"/>
      <c r="T303" s="141"/>
      <c r="U303" s="141"/>
      <c r="V303" s="141"/>
      <c r="W303" s="170">
        <v>1</v>
      </c>
      <c r="X303" s="141"/>
      <c r="Y303" s="141"/>
      <c r="Z303" s="141"/>
      <c r="AA303" s="141"/>
      <c r="AB303" s="141"/>
      <c r="AC303" s="141"/>
      <c r="AD303" s="141"/>
      <c r="AE303" s="170">
        <v>1</v>
      </c>
      <c r="AF303" s="141"/>
      <c r="AG303" s="141"/>
      <c r="AH303" s="141"/>
      <c r="AI303" s="141"/>
      <c r="AJ303" s="170">
        <v>1</v>
      </c>
      <c r="AK303" s="141"/>
      <c r="AL303" s="141"/>
      <c r="AM303" s="141"/>
      <c r="AN303" s="141"/>
      <c r="AO303" s="141"/>
      <c r="AP303" s="141"/>
      <c r="AQ303" s="141"/>
      <c r="AR303" s="141"/>
      <c r="AS303" s="141"/>
      <c r="AT303" s="141"/>
      <c r="AU303" s="141"/>
      <c r="AV303" s="141"/>
      <c r="AW303" s="141"/>
      <c r="AX303" s="141"/>
      <c r="AY303" s="39"/>
      <c r="AZ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</row>
    <row r="304" spans="1:96" ht="15.75">
      <c r="A304">
        <v>356</v>
      </c>
      <c r="E304" s="42">
        <v>23</v>
      </c>
      <c r="F304" s="135" t="s">
        <v>63</v>
      </c>
      <c r="G304" s="136"/>
      <c r="H304" s="60">
        <v>1</v>
      </c>
      <c r="I304" s="175"/>
      <c r="J304" s="141"/>
      <c r="K304" s="141"/>
      <c r="L304" s="141"/>
      <c r="M304" s="141"/>
      <c r="N304" s="141"/>
      <c r="O304" s="170">
        <v>0</v>
      </c>
      <c r="P304" s="141"/>
      <c r="Q304" s="141"/>
      <c r="R304" s="141"/>
      <c r="S304" s="141"/>
      <c r="T304" s="141"/>
      <c r="U304" s="141"/>
      <c r="V304" s="141"/>
      <c r="W304" s="170">
        <v>0</v>
      </c>
      <c r="X304" s="141"/>
      <c r="Y304" s="141"/>
      <c r="Z304" s="141"/>
      <c r="AA304" s="141"/>
      <c r="AB304" s="141"/>
      <c r="AC304" s="141"/>
      <c r="AD304" s="141"/>
      <c r="AE304" s="170">
        <v>0.5</v>
      </c>
      <c r="AF304" s="141"/>
      <c r="AG304" s="141"/>
      <c r="AH304" s="141"/>
      <c r="AI304" s="141"/>
      <c r="AJ304" s="170">
        <v>1</v>
      </c>
      <c r="AK304" s="141"/>
      <c r="AL304" s="141"/>
      <c r="AM304" s="141"/>
      <c r="AN304" s="141"/>
      <c r="AO304" s="141"/>
      <c r="AP304" s="141"/>
      <c r="AQ304" s="141"/>
      <c r="AR304" s="141"/>
      <c r="AS304" s="141"/>
      <c r="AT304" s="141"/>
      <c r="AU304" s="141"/>
      <c r="AV304" s="141"/>
      <c r="AW304" s="141"/>
      <c r="AX304" s="141"/>
      <c r="AY304" s="39"/>
      <c r="AZ304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</row>
    <row r="305" spans="1:96" ht="15.75">
      <c r="A305">
        <v>356</v>
      </c>
      <c r="E305" s="42">
        <v>23</v>
      </c>
      <c r="F305" s="135" t="s">
        <v>545</v>
      </c>
      <c r="G305" s="136"/>
      <c r="H305" s="60">
        <v>1</v>
      </c>
      <c r="I305" s="175"/>
      <c r="J305" s="141"/>
      <c r="K305" s="141"/>
      <c r="L305" s="141"/>
      <c r="M305" s="141"/>
      <c r="N305" s="141"/>
      <c r="O305" s="170">
        <v>0.5</v>
      </c>
      <c r="P305" s="141"/>
      <c r="Q305" s="141"/>
      <c r="R305" s="141"/>
      <c r="S305" s="141"/>
      <c r="T305" s="141"/>
      <c r="U305" s="141"/>
      <c r="V305" s="141"/>
      <c r="W305" s="170">
        <v>0.5</v>
      </c>
      <c r="X305" s="141"/>
      <c r="Y305" s="141"/>
      <c r="Z305" s="141"/>
      <c r="AA305" s="141"/>
      <c r="AB305" s="141"/>
      <c r="AC305" s="141"/>
      <c r="AD305" s="141"/>
      <c r="AE305" s="170">
        <v>0.5</v>
      </c>
      <c r="AF305" s="141"/>
      <c r="AG305" s="141"/>
      <c r="AH305" s="141"/>
      <c r="AI305" s="141"/>
      <c r="AJ305" s="170">
        <v>0.5</v>
      </c>
      <c r="AK305" s="141"/>
      <c r="AL305" s="141"/>
      <c r="AM305" s="141"/>
      <c r="AN305" s="141"/>
      <c r="AO305" s="141"/>
      <c r="AP305" s="141"/>
      <c r="AQ305" s="141"/>
      <c r="AR305" s="141"/>
      <c r="AS305" s="141"/>
      <c r="AT305" s="141"/>
      <c r="AU305" s="141"/>
      <c r="AV305" s="141"/>
      <c r="AW305" s="141"/>
      <c r="AX305" s="141"/>
      <c r="AY305" s="39"/>
      <c r="AZ305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</row>
    <row r="306" spans="1:72" ht="15.75">
      <c r="A306">
        <v>357</v>
      </c>
      <c r="E306" s="55"/>
      <c r="G306"/>
      <c r="H306"/>
      <c r="I306" s="175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141"/>
      <c r="U306" s="141"/>
      <c r="V306" s="141"/>
      <c r="W306" s="141"/>
      <c r="X306" s="141"/>
      <c r="Y306" s="141"/>
      <c r="Z306" s="141"/>
      <c r="AA306" s="141"/>
      <c r="AB306" s="141"/>
      <c r="AC306" s="141"/>
      <c r="AD306" s="141"/>
      <c r="AE306" s="175" t="s">
        <v>1</v>
      </c>
      <c r="AF306" s="141"/>
      <c r="AG306" s="141"/>
      <c r="AH306" s="141"/>
      <c r="AI306" s="141"/>
      <c r="AJ306" s="141"/>
      <c r="AK306" s="141"/>
      <c r="AL306" s="141"/>
      <c r="AM306" s="141"/>
      <c r="AN306" s="141"/>
      <c r="AO306" s="141"/>
      <c r="AP306" s="141"/>
      <c r="AQ306" s="141"/>
      <c r="AR306" s="141"/>
      <c r="AS306" s="141"/>
      <c r="AT306" s="141"/>
      <c r="AU306" s="141"/>
      <c r="AV306" s="141"/>
      <c r="AW306" s="141"/>
      <c r="AX306" s="141"/>
      <c r="AY306" s="39"/>
      <c r="AZ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5.75">
      <c r="A307">
        <v>358</v>
      </c>
      <c r="E307" s="45"/>
      <c r="F307" s="32"/>
      <c r="G307" s="60"/>
      <c r="H307" s="60" t="s">
        <v>1</v>
      </c>
      <c r="I307" s="192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39"/>
      <c r="AZ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8">
      <c r="A308">
        <v>359</v>
      </c>
      <c r="C308" s="51">
        <v>17</v>
      </c>
      <c r="E308" s="46"/>
      <c r="F308" s="47" t="s">
        <v>31</v>
      </c>
      <c r="G308" s="58"/>
      <c r="H308" s="58"/>
      <c r="I308" s="193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  <c r="AA308" s="164"/>
      <c r="AB308" s="164"/>
      <c r="AC308" s="164"/>
      <c r="AD308" s="164"/>
      <c r="AE308" s="164"/>
      <c r="AF308" s="164"/>
      <c r="AG308" s="164"/>
      <c r="AH308" s="164"/>
      <c r="AI308" s="164"/>
      <c r="AJ308" s="164"/>
      <c r="AK308" s="164"/>
      <c r="AL308" s="164"/>
      <c r="AM308" s="164"/>
      <c r="AN308" s="164"/>
      <c r="AO308" s="164"/>
      <c r="AP308" s="164"/>
      <c r="AQ308" s="164"/>
      <c r="AR308" s="164"/>
      <c r="AS308" s="164"/>
      <c r="AT308" s="164"/>
      <c r="AY308" s="39"/>
      <c r="AZ308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5.75">
      <c r="A309">
        <v>360</v>
      </c>
      <c r="E309" s="6"/>
      <c r="F309" s="79">
        <f>'RESUM MENSUAL ENVASOS'!F17</f>
        <v>19374</v>
      </c>
      <c r="G309" s="67"/>
      <c r="H309" s="67"/>
      <c r="I309" s="175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1"/>
      <c r="AC309" s="141"/>
      <c r="AD309" s="141"/>
      <c r="AE309" s="141"/>
      <c r="AF309" s="141"/>
      <c r="AG309" s="141"/>
      <c r="AH309" s="141"/>
      <c r="AI309" s="141"/>
      <c r="AJ309" s="141"/>
      <c r="AK309" s="141"/>
      <c r="AL309" s="141"/>
      <c r="AM309" s="141"/>
      <c r="AN309" s="141"/>
      <c r="AO309" s="141"/>
      <c r="AP309" s="141"/>
      <c r="AQ309" s="141"/>
      <c r="AR309" s="141"/>
      <c r="AS309" s="141"/>
      <c r="AT309" s="141"/>
      <c r="AU309" s="141"/>
      <c r="AV309" s="141"/>
      <c r="AW309" s="141"/>
      <c r="AX309" s="141"/>
      <c r="AY309" s="39"/>
      <c r="AZ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5.75">
      <c r="A310">
        <v>361</v>
      </c>
      <c r="E310" s="55"/>
      <c r="F310" s="43" t="s">
        <v>6</v>
      </c>
      <c r="G310" s="43"/>
      <c r="I310" s="195"/>
      <c r="J310" s="145"/>
      <c r="K310" s="145">
        <f aca="true" t="shared" si="9" ref="K310:AS310">K7</f>
        <v>1</v>
      </c>
      <c r="L310" s="145">
        <f t="shared" si="9"/>
        <v>2</v>
      </c>
      <c r="M310" s="145">
        <f t="shared" si="9"/>
        <v>3</v>
      </c>
      <c r="N310" s="145">
        <f t="shared" si="9"/>
        <v>4</v>
      </c>
      <c r="O310" s="145">
        <f t="shared" si="9"/>
        <v>5</v>
      </c>
      <c r="P310" s="145">
        <f t="shared" si="9"/>
        <v>6</v>
      </c>
      <c r="Q310" s="145">
        <f t="shared" si="9"/>
        <v>7</v>
      </c>
      <c r="R310" s="145">
        <f t="shared" si="9"/>
        <v>8</v>
      </c>
      <c r="S310" s="145">
        <f t="shared" si="9"/>
        <v>9</v>
      </c>
      <c r="T310" s="145">
        <f t="shared" si="9"/>
        <v>10</v>
      </c>
      <c r="U310" s="145">
        <f t="shared" si="9"/>
        <v>11</v>
      </c>
      <c r="V310" s="145">
        <f t="shared" si="9"/>
        <v>12</v>
      </c>
      <c r="W310" s="145">
        <f t="shared" si="9"/>
        <v>13</v>
      </c>
      <c r="X310" s="145">
        <f t="shared" si="9"/>
        <v>14</v>
      </c>
      <c r="Y310" s="145">
        <f t="shared" si="9"/>
        <v>15</v>
      </c>
      <c r="Z310" s="145">
        <f t="shared" si="9"/>
        <v>16</v>
      </c>
      <c r="AA310" s="145">
        <f t="shared" si="9"/>
        <v>17</v>
      </c>
      <c r="AB310" s="145">
        <f t="shared" si="9"/>
        <v>18</v>
      </c>
      <c r="AC310" s="145">
        <f t="shared" si="9"/>
        <v>19</v>
      </c>
      <c r="AD310" s="145">
        <f t="shared" si="9"/>
        <v>20</v>
      </c>
      <c r="AE310" s="145">
        <f t="shared" si="9"/>
        <v>21</v>
      </c>
      <c r="AF310" s="145">
        <f t="shared" si="9"/>
        <v>22</v>
      </c>
      <c r="AG310" s="145">
        <f t="shared" si="9"/>
        <v>23</v>
      </c>
      <c r="AH310" s="145">
        <f t="shared" si="9"/>
        <v>24</v>
      </c>
      <c r="AI310" s="145">
        <f t="shared" si="9"/>
        <v>25</v>
      </c>
      <c r="AJ310" s="145">
        <f t="shared" si="9"/>
        <v>26</v>
      </c>
      <c r="AK310" s="145">
        <f t="shared" si="9"/>
        <v>27</v>
      </c>
      <c r="AL310" s="145">
        <f t="shared" si="9"/>
        <v>28</v>
      </c>
      <c r="AM310" s="145">
        <f t="shared" si="9"/>
        <v>29</v>
      </c>
      <c r="AN310" s="145">
        <f t="shared" si="9"/>
        <v>30</v>
      </c>
      <c r="AO310" s="145">
        <f t="shared" si="9"/>
        <v>31</v>
      </c>
      <c r="AP310" s="145">
        <f t="shared" si="9"/>
        <v>0</v>
      </c>
      <c r="AQ310" s="145">
        <f t="shared" si="9"/>
        <v>0</v>
      </c>
      <c r="AR310" s="145">
        <f t="shared" si="9"/>
        <v>0</v>
      </c>
      <c r="AS310" s="145">
        <f t="shared" si="9"/>
        <v>0</v>
      </c>
      <c r="AT310" s="145">
        <f>AT7</f>
        <v>0</v>
      </c>
      <c r="AU310" s="145">
        <f>AU7</f>
        <v>0</v>
      </c>
      <c r="AV310" s="145">
        <f>AV7</f>
        <v>0</v>
      </c>
      <c r="AW310" s="145">
        <f>AW7</f>
        <v>0</v>
      </c>
      <c r="AX310" s="145">
        <f>AX7</f>
        <v>0</v>
      </c>
      <c r="AY310" s="39"/>
      <c r="AZ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5.75">
      <c r="A311">
        <v>362</v>
      </c>
      <c r="E311" s="42">
        <v>1</v>
      </c>
      <c r="F311" s="135" t="s">
        <v>277</v>
      </c>
      <c r="G311" s="7">
        <v>1</v>
      </c>
      <c r="H311" s="60">
        <v>1</v>
      </c>
      <c r="I311" s="148" t="s">
        <v>234</v>
      </c>
      <c r="J311" s="1"/>
      <c r="K311" s="170">
        <v>1</v>
      </c>
      <c r="L311" s="1"/>
      <c r="M311" s="1"/>
      <c r="N311" s="1"/>
      <c r="O311" s="172">
        <v>1</v>
      </c>
      <c r="P311" s="1"/>
      <c r="Q311" s="1"/>
      <c r="R311" s="170">
        <v>1</v>
      </c>
      <c r="S311" s="1"/>
      <c r="T311" s="1"/>
      <c r="U311" s="1"/>
      <c r="V311" s="172">
        <v>1</v>
      </c>
      <c r="W311" s="1"/>
      <c r="X311" s="1"/>
      <c r="Y311" s="170">
        <v>1</v>
      </c>
      <c r="Z311" s="1"/>
      <c r="AA311" s="1"/>
      <c r="AB311" s="1"/>
      <c r="AC311" s="172">
        <v>1</v>
      </c>
      <c r="AD311" s="1"/>
      <c r="AE311" s="1"/>
      <c r="AF311" s="170">
        <v>1</v>
      </c>
      <c r="AG311" s="1"/>
      <c r="AH311" s="1"/>
      <c r="AI311" s="1"/>
      <c r="AJ311" s="172">
        <v>1</v>
      </c>
      <c r="AK311" s="1"/>
      <c r="AL311" s="170">
        <v>1</v>
      </c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39"/>
      <c r="AZ31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5.75">
      <c r="A312">
        <v>363</v>
      </c>
      <c r="E312" s="42">
        <v>2</v>
      </c>
      <c r="F312" s="135" t="s">
        <v>278</v>
      </c>
      <c r="G312" s="7">
        <v>1</v>
      </c>
      <c r="H312" s="60">
        <v>1</v>
      </c>
      <c r="I312" s="148" t="s">
        <v>638</v>
      </c>
      <c r="J312" s="1"/>
      <c r="K312" s="170">
        <v>1</v>
      </c>
      <c r="L312" s="1"/>
      <c r="M312" s="1"/>
      <c r="N312" s="1"/>
      <c r="O312" s="172">
        <v>1</v>
      </c>
      <c r="P312" s="1"/>
      <c r="Q312" s="1"/>
      <c r="R312" s="170">
        <v>1</v>
      </c>
      <c r="S312" s="1"/>
      <c r="T312" s="1"/>
      <c r="U312" s="1"/>
      <c r="V312" s="172">
        <v>1</v>
      </c>
      <c r="W312" s="1"/>
      <c r="X312" s="1"/>
      <c r="Y312" s="170">
        <v>1</v>
      </c>
      <c r="Z312" s="1"/>
      <c r="AA312" s="1"/>
      <c r="AB312" s="1"/>
      <c r="AC312" s="172">
        <v>1</v>
      </c>
      <c r="AD312" s="1"/>
      <c r="AE312" s="1"/>
      <c r="AF312" s="170">
        <v>1</v>
      </c>
      <c r="AG312" s="1"/>
      <c r="AH312" s="1"/>
      <c r="AI312" s="1"/>
      <c r="AJ312" s="172">
        <v>1</v>
      </c>
      <c r="AK312" s="1"/>
      <c r="AL312" s="170">
        <v>1</v>
      </c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39"/>
      <c r="AZ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5.75">
      <c r="A313">
        <v>364</v>
      </c>
      <c r="E313" s="42">
        <v>3</v>
      </c>
      <c r="F313" s="135" t="s">
        <v>279</v>
      </c>
      <c r="G313" s="13">
        <v>1</v>
      </c>
      <c r="H313" s="60">
        <v>1</v>
      </c>
      <c r="I313" s="148" t="s">
        <v>638</v>
      </c>
      <c r="J313" s="1"/>
      <c r="K313" s="170">
        <v>1</v>
      </c>
      <c r="L313" s="1"/>
      <c r="M313" s="1"/>
      <c r="N313" s="1"/>
      <c r="O313" s="170">
        <v>1</v>
      </c>
      <c r="P313" s="1"/>
      <c r="Q313" s="1"/>
      <c r="R313" s="170">
        <v>0.5</v>
      </c>
      <c r="S313" s="1"/>
      <c r="T313" s="1"/>
      <c r="U313" s="1"/>
      <c r="V313" s="170">
        <v>1</v>
      </c>
      <c r="W313" s="1"/>
      <c r="X313" s="1"/>
      <c r="Y313" s="170">
        <v>0.5</v>
      </c>
      <c r="Z313" s="1"/>
      <c r="AA313" s="1"/>
      <c r="AB313" s="1"/>
      <c r="AC313" s="172">
        <v>1</v>
      </c>
      <c r="AD313" s="1"/>
      <c r="AE313" s="1"/>
      <c r="AF313" s="170">
        <v>1</v>
      </c>
      <c r="AG313" s="1"/>
      <c r="AH313" s="1"/>
      <c r="AI313" s="1"/>
      <c r="AJ313" s="172">
        <v>1</v>
      </c>
      <c r="AK313" s="1"/>
      <c r="AL313" s="170">
        <v>1</v>
      </c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39"/>
      <c r="AZ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5.75">
      <c r="A314">
        <v>365</v>
      </c>
      <c r="E314" s="42">
        <v>4</v>
      </c>
      <c r="F314" s="135" t="s">
        <v>280</v>
      </c>
      <c r="G314" s="131">
        <v>1</v>
      </c>
      <c r="H314" s="60">
        <v>1</v>
      </c>
      <c r="I314" s="148" t="s">
        <v>234</v>
      </c>
      <c r="J314" s="1"/>
      <c r="K314" s="170">
        <v>0.5</v>
      </c>
      <c r="L314" s="1"/>
      <c r="M314" s="1"/>
      <c r="N314" s="1"/>
      <c r="O314" s="170">
        <v>1</v>
      </c>
      <c r="P314" s="1"/>
      <c r="Q314" s="1"/>
      <c r="R314" s="170">
        <v>1</v>
      </c>
      <c r="S314" s="1"/>
      <c r="T314" s="1"/>
      <c r="U314" s="1"/>
      <c r="V314" s="170">
        <v>1</v>
      </c>
      <c r="W314" s="1"/>
      <c r="X314" s="1"/>
      <c r="Y314" s="170">
        <v>1</v>
      </c>
      <c r="Z314" s="1"/>
      <c r="AA314" s="1"/>
      <c r="AB314" s="1"/>
      <c r="AC314" s="172">
        <v>1</v>
      </c>
      <c r="AD314" s="1"/>
      <c r="AE314" s="1"/>
      <c r="AF314" s="170">
        <v>0.5</v>
      </c>
      <c r="AG314" s="1"/>
      <c r="AH314" s="1"/>
      <c r="AI314" s="1"/>
      <c r="AJ314" s="170">
        <v>1</v>
      </c>
      <c r="AK314" s="1"/>
      <c r="AL314" s="170">
        <v>0.5</v>
      </c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39"/>
      <c r="AZ314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6.5" customHeight="1">
      <c r="A315">
        <v>366</v>
      </c>
      <c r="E315" s="42">
        <v>5</v>
      </c>
      <c r="F315" s="135" t="s">
        <v>211</v>
      </c>
      <c r="G315" s="157">
        <v>1</v>
      </c>
      <c r="H315" s="60">
        <v>1</v>
      </c>
      <c r="I315" s="148" t="s">
        <v>638</v>
      </c>
      <c r="J315" s="1"/>
      <c r="K315" s="170">
        <v>0.5</v>
      </c>
      <c r="L315" s="1"/>
      <c r="M315" s="1"/>
      <c r="N315" s="1"/>
      <c r="O315" s="172">
        <v>1</v>
      </c>
      <c r="P315" s="1"/>
      <c r="Q315" s="1"/>
      <c r="R315" s="170">
        <v>0.5</v>
      </c>
      <c r="S315" s="1"/>
      <c r="T315" s="1"/>
      <c r="U315" s="1"/>
      <c r="V315" s="172">
        <v>1</v>
      </c>
      <c r="W315" s="1"/>
      <c r="X315" s="1"/>
      <c r="Y315" s="170">
        <v>1</v>
      </c>
      <c r="Z315" s="1"/>
      <c r="AA315" s="1"/>
      <c r="AB315" s="1"/>
      <c r="AC315" s="172">
        <v>1</v>
      </c>
      <c r="AD315" s="1"/>
      <c r="AE315" s="1"/>
      <c r="AF315" s="170">
        <v>0.5</v>
      </c>
      <c r="AG315" s="1"/>
      <c r="AH315" s="1"/>
      <c r="AI315" s="1"/>
      <c r="AJ315" s="172">
        <v>1</v>
      </c>
      <c r="AK315" s="1"/>
      <c r="AL315" s="172">
        <v>1</v>
      </c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39"/>
      <c r="AZ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5.75">
      <c r="A316">
        <v>367</v>
      </c>
      <c r="E316" s="42">
        <v>6</v>
      </c>
      <c r="F316" s="135" t="s">
        <v>281</v>
      </c>
      <c r="G316" s="40"/>
      <c r="H316" s="60">
        <v>1</v>
      </c>
      <c r="I316" s="181" t="s">
        <v>638</v>
      </c>
      <c r="K316" s="40"/>
      <c r="L316" s="40"/>
      <c r="M316" s="40"/>
      <c r="N316" s="40"/>
      <c r="O316" s="170">
        <v>0.5</v>
      </c>
      <c r="P316" s="40"/>
      <c r="Q316" s="40"/>
      <c r="R316" s="40"/>
      <c r="S316" s="40"/>
      <c r="T316" s="40"/>
      <c r="U316" s="40"/>
      <c r="V316" s="172">
        <v>1</v>
      </c>
      <c r="W316" s="40"/>
      <c r="X316" s="40"/>
      <c r="Y316" s="40"/>
      <c r="Z316" s="40"/>
      <c r="AA316" s="40"/>
      <c r="AB316" s="40"/>
      <c r="AC316" s="170">
        <v>1</v>
      </c>
      <c r="AD316" s="40"/>
      <c r="AE316" s="40"/>
      <c r="AF316" s="40"/>
      <c r="AG316" s="40"/>
      <c r="AH316" s="40"/>
      <c r="AI316" s="40"/>
      <c r="AJ316" s="170">
        <v>1</v>
      </c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39"/>
      <c r="AZ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7.25" customHeight="1">
      <c r="A317">
        <v>368</v>
      </c>
      <c r="E317" s="42">
        <v>7</v>
      </c>
      <c r="F317" s="135" t="s">
        <v>282</v>
      </c>
      <c r="G317" s="157">
        <v>1</v>
      </c>
      <c r="H317" s="60">
        <v>1</v>
      </c>
      <c r="I317" s="148" t="s">
        <v>234</v>
      </c>
      <c r="J317" s="1"/>
      <c r="K317" s="170">
        <v>1</v>
      </c>
      <c r="L317" s="1"/>
      <c r="M317" s="1"/>
      <c r="N317" s="1"/>
      <c r="O317" s="172">
        <v>1</v>
      </c>
      <c r="P317" s="1"/>
      <c r="Q317" s="1"/>
      <c r="R317" s="170">
        <v>1</v>
      </c>
      <c r="S317" s="1"/>
      <c r="T317" s="1"/>
      <c r="U317" s="1"/>
      <c r="V317" s="172">
        <v>1</v>
      </c>
      <c r="W317" s="1"/>
      <c r="X317" s="1"/>
      <c r="Y317" s="170">
        <v>1</v>
      </c>
      <c r="Z317" s="1"/>
      <c r="AA317" s="1"/>
      <c r="AB317" s="1"/>
      <c r="AC317" s="172">
        <v>1</v>
      </c>
      <c r="AD317" s="1"/>
      <c r="AE317" s="1"/>
      <c r="AF317" s="170">
        <v>1</v>
      </c>
      <c r="AG317" s="1"/>
      <c r="AH317" s="1"/>
      <c r="AI317" s="1"/>
      <c r="AJ317" s="172">
        <v>1</v>
      </c>
      <c r="AK317" s="1"/>
      <c r="AL317" s="172">
        <v>1</v>
      </c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39"/>
      <c r="AZ317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5.75">
      <c r="A318">
        <v>369</v>
      </c>
      <c r="E318" s="42">
        <v>8</v>
      </c>
      <c r="F318" s="135" t="s">
        <v>283</v>
      </c>
      <c r="G318" s="157">
        <v>1</v>
      </c>
      <c r="H318" s="60">
        <v>1</v>
      </c>
      <c r="I318" s="148" t="s">
        <v>638</v>
      </c>
      <c r="J318" s="1"/>
      <c r="K318" s="170">
        <v>0.5</v>
      </c>
      <c r="L318" s="1"/>
      <c r="M318" s="1"/>
      <c r="N318" s="1"/>
      <c r="O318" s="172">
        <v>1</v>
      </c>
      <c r="P318" s="1"/>
      <c r="Q318" s="1"/>
      <c r="R318" s="170">
        <v>0.5</v>
      </c>
      <c r="S318" s="1"/>
      <c r="T318" s="1"/>
      <c r="U318" s="1"/>
      <c r="V318" s="172">
        <v>1</v>
      </c>
      <c r="W318" s="1"/>
      <c r="X318" s="1"/>
      <c r="Y318" s="170">
        <v>0.5</v>
      </c>
      <c r="Z318" s="1"/>
      <c r="AA318" s="1"/>
      <c r="AB318" s="1"/>
      <c r="AC318" s="170">
        <v>1</v>
      </c>
      <c r="AD318" s="1"/>
      <c r="AE318" s="1"/>
      <c r="AF318" s="170">
        <v>1</v>
      </c>
      <c r="AG318" s="1"/>
      <c r="AH318" s="1"/>
      <c r="AI318" s="1"/>
      <c r="AJ318" s="170">
        <v>1</v>
      </c>
      <c r="AK318" s="1"/>
      <c r="AL318" s="170">
        <v>1</v>
      </c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39"/>
      <c r="AZ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5.75">
      <c r="A319">
        <v>370</v>
      </c>
      <c r="E319" s="42">
        <v>9</v>
      </c>
      <c r="F319" s="135" t="s">
        <v>284</v>
      </c>
      <c r="G319" s="13"/>
      <c r="H319" s="60">
        <v>1</v>
      </c>
      <c r="I319" s="148" t="s">
        <v>234</v>
      </c>
      <c r="J319" s="1"/>
      <c r="K319" s="1"/>
      <c r="L319" s="1"/>
      <c r="M319" s="1"/>
      <c r="N319" s="1"/>
      <c r="O319" s="170">
        <v>0.5</v>
      </c>
      <c r="P319" s="1"/>
      <c r="Q319" s="1"/>
      <c r="R319" s="1"/>
      <c r="S319" s="1"/>
      <c r="T319" s="1"/>
      <c r="U319" s="1"/>
      <c r="V319" s="170">
        <v>1</v>
      </c>
      <c r="W319" s="1"/>
      <c r="X319" s="1"/>
      <c r="Y319" s="1"/>
      <c r="Z319" s="1"/>
      <c r="AA319" s="1"/>
      <c r="AB319" s="1"/>
      <c r="AC319" s="170">
        <v>1</v>
      </c>
      <c r="AD319" s="1"/>
      <c r="AE319" s="1"/>
      <c r="AF319" s="1"/>
      <c r="AG319" s="1"/>
      <c r="AH319" s="1"/>
      <c r="AI319" s="1"/>
      <c r="AJ319" s="170">
        <v>1</v>
      </c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39"/>
      <c r="AZ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5.75">
      <c r="A320">
        <v>371</v>
      </c>
      <c r="E320" s="42">
        <v>10</v>
      </c>
      <c r="F320" s="135" t="s">
        <v>285</v>
      </c>
      <c r="G320" s="13"/>
      <c r="H320" s="60">
        <v>1</v>
      </c>
      <c r="I320" s="148" t="s">
        <v>638</v>
      </c>
      <c r="J320" s="1"/>
      <c r="K320" s="1"/>
      <c r="L320" s="1"/>
      <c r="M320" s="1"/>
      <c r="N320" s="1"/>
      <c r="O320" s="170">
        <v>1</v>
      </c>
      <c r="P320" s="1"/>
      <c r="Q320" s="1"/>
      <c r="R320" s="1"/>
      <c r="S320" s="1"/>
      <c r="T320" s="1"/>
      <c r="U320" s="1"/>
      <c r="V320" s="172">
        <v>1</v>
      </c>
      <c r="W320" s="1"/>
      <c r="X320" s="1"/>
      <c r="Y320" s="1"/>
      <c r="Z320" s="1"/>
      <c r="AA320" s="1"/>
      <c r="AB320" s="1"/>
      <c r="AC320" s="170">
        <v>1</v>
      </c>
      <c r="AD320" s="1"/>
      <c r="AE320" s="1"/>
      <c r="AF320" s="1"/>
      <c r="AG320" s="1"/>
      <c r="AH320" s="1"/>
      <c r="AI320" s="1"/>
      <c r="AJ320" s="172">
        <v>1</v>
      </c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39"/>
      <c r="AZ320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5.75">
      <c r="A321">
        <v>372</v>
      </c>
      <c r="E321" s="42">
        <v>11</v>
      </c>
      <c r="F321" s="135" t="s">
        <v>286</v>
      </c>
      <c r="H321" s="60">
        <v>1</v>
      </c>
      <c r="I321" s="148" t="s">
        <v>638</v>
      </c>
      <c r="J321" s="1"/>
      <c r="K321" s="1"/>
      <c r="L321" s="1"/>
      <c r="M321" s="1"/>
      <c r="N321" s="1"/>
      <c r="O321" s="170">
        <v>0.5</v>
      </c>
      <c r="P321" s="1"/>
      <c r="Q321" s="1"/>
      <c r="R321" s="1"/>
      <c r="S321" s="1"/>
      <c r="T321" s="1"/>
      <c r="U321" s="1"/>
      <c r="V321" s="170">
        <v>1</v>
      </c>
      <c r="W321" s="1"/>
      <c r="X321" s="1"/>
      <c r="Y321" s="1"/>
      <c r="Z321" s="1"/>
      <c r="AA321" s="1"/>
      <c r="AB321" s="1"/>
      <c r="AC321" s="170">
        <v>1</v>
      </c>
      <c r="AD321" s="1"/>
      <c r="AE321" s="1"/>
      <c r="AF321" s="1"/>
      <c r="AG321" s="1"/>
      <c r="AH321" s="1"/>
      <c r="AI321" s="1"/>
      <c r="AJ321" s="170">
        <v>1</v>
      </c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39"/>
      <c r="AZ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5.75">
      <c r="A322">
        <v>373</v>
      </c>
      <c r="E322" s="42">
        <v>12</v>
      </c>
      <c r="F322" s="135" t="s">
        <v>580</v>
      </c>
      <c r="G322" s="69">
        <v>1</v>
      </c>
      <c r="H322" s="60">
        <v>1</v>
      </c>
      <c r="I322" s="148" t="s">
        <v>638</v>
      </c>
      <c r="J322" s="49"/>
      <c r="K322" s="171">
        <v>0.5</v>
      </c>
      <c r="L322" s="49"/>
      <c r="M322" s="49"/>
      <c r="N322" s="49"/>
      <c r="O322" s="173">
        <v>1</v>
      </c>
      <c r="P322" s="49"/>
      <c r="Q322" s="49"/>
      <c r="R322" s="171">
        <v>0.5</v>
      </c>
      <c r="S322" s="49"/>
      <c r="T322" s="49"/>
      <c r="U322" s="49"/>
      <c r="V322" s="172">
        <v>1</v>
      </c>
      <c r="W322" s="49"/>
      <c r="X322" s="49"/>
      <c r="Y322" s="171">
        <v>0.5</v>
      </c>
      <c r="Z322" s="49"/>
      <c r="AA322" s="49"/>
      <c r="AB322" s="49"/>
      <c r="AC322" s="173">
        <v>1</v>
      </c>
      <c r="AD322" s="49"/>
      <c r="AE322" s="49"/>
      <c r="AF322" s="171">
        <v>1</v>
      </c>
      <c r="AG322" s="49"/>
      <c r="AH322" s="49"/>
      <c r="AI322" s="49"/>
      <c r="AJ322" s="172">
        <v>1</v>
      </c>
      <c r="AK322" s="49"/>
      <c r="AL322" s="171">
        <v>1</v>
      </c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39"/>
      <c r="AZ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5.75">
      <c r="A323">
        <v>374</v>
      </c>
      <c r="E323" s="42">
        <v>13</v>
      </c>
      <c r="F323" s="135" t="s">
        <v>287</v>
      </c>
      <c r="G323" s="49"/>
      <c r="H323" s="60">
        <v>1</v>
      </c>
      <c r="I323" s="148" t="s">
        <v>638</v>
      </c>
      <c r="J323" s="49"/>
      <c r="K323" s="49"/>
      <c r="L323" s="49"/>
      <c r="M323" s="49"/>
      <c r="N323" s="49"/>
      <c r="O323" s="171">
        <v>0.5</v>
      </c>
      <c r="P323" s="49"/>
      <c r="Q323" s="49"/>
      <c r="R323" s="49"/>
      <c r="S323" s="49"/>
      <c r="T323" s="49"/>
      <c r="U323" s="49"/>
      <c r="V323" s="170">
        <v>1</v>
      </c>
      <c r="W323" s="49"/>
      <c r="X323" s="49"/>
      <c r="Y323" s="49"/>
      <c r="Z323" s="49"/>
      <c r="AA323" s="49"/>
      <c r="AB323" s="49"/>
      <c r="AC323" s="171">
        <v>1</v>
      </c>
      <c r="AD323" s="49"/>
      <c r="AE323" s="49"/>
      <c r="AF323" s="49"/>
      <c r="AG323" s="49"/>
      <c r="AH323" s="49"/>
      <c r="AI323" s="49"/>
      <c r="AJ323" s="172">
        <v>1</v>
      </c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39"/>
      <c r="AZ323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5.75">
      <c r="A324">
        <v>375</v>
      </c>
      <c r="E324" s="42">
        <v>14</v>
      </c>
      <c r="F324" s="135" t="s">
        <v>288</v>
      </c>
      <c r="H324" s="60">
        <v>1</v>
      </c>
      <c r="I324" s="148" t="s">
        <v>638</v>
      </c>
      <c r="J324" s="1"/>
      <c r="K324" s="1"/>
      <c r="L324" s="1"/>
      <c r="M324" s="1"/>
      <c r="N324" s="1"/>
      <c r="O324" s="170">
        <v>1</v>
      </c>
      <c r="P324" s="1"/>
      <c r="Q324" s="1"/>
      <c r="R324" s="1"/>
      <c r="S324" s="1"/>
      <c r="T324" s="1"/>
      <c r="U324" s="1"/>
      <c r="V324" s="170">
        <v>1</v>
      </c>
      <c r="W324" s="1"/>
      <c r="X324" s="1"/>
      <c r="Y324" s="1"/>
      <c r="Z324" s="1"/>
      <c r="AA324" s="1"/>
      <c r="AB324" s="1"/>
      <c r="AC324" s="170">
        <v>1</v>
      </c>
      <c r="AD324" s="1"/>
      <c r="AE324" s="1"/>
      <c r="AF324" s="1"/>
      <c r="AG324" s="1"/>
      <c r="AH324" s="1"/>
      <c r="AI324" s="1"/>
      <c r="AJ324" s="170">
        <v>1</v>
      </c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39"/>
      <c r="AZ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5.75">
      <c r="A325">
        <v>376</v>
      </c>
      <c r="E325" s="42">
        <v>15</v>
      </c>
      <c r="F325" s="135" t="s">
        <v>289</v>
      </c>
      <c r="G325" s="1">
        <v>1</v>
      </c>
      <c r="H325" s="60">
        <v>1</v>
      </c>
      <c r="I325" s="148" t="s">
        <v>234</v>
      </c>
      <c r="J325" s="1"/>
      <c r="K325" s="170">
        <v>1</v>
      </c>
      <c r="L325" s="1"/>
      <c r="M325" s="1"/>
      <c r="N325" s="1"/>
      <c r="O325" s="172">
        <v>1</v>
      </c>
      <c r="P325" s="1"/>
      <c r="Q325" s="1"/>
      <c r="R325" s="170">
        <v>1</v>
      </c>
      <c r="S325" s="1"/>
      <c r="T325" s="1"/>
      <c r="U325" s="1"/>
      <c r="V325" s="172">
        <v>1</v>
      </c>
      <c r="W325" s="1"/>
      <c r="X325" s="1"/>
      <c r="Y325" s="170">
        <v>1</v>
      </c>
      <c r="Z325" s="1"/>
      <c r="AA325" s="1"/>
      <c r="AB325" s="1"/>
      <c r="AC325" s="172">
        <v>1</v>
      </c>
      <c r="AD325" s="1"/>
      <c r="AE325" s="1"/>
      <c r="AF325" s="170">
        <v>1</v>
      </c>
      <c r="AG325" s="1"/>
      <c r="AH325" s="1"/>
      <c r="AI325" s="1"/>
      <c r="AJ325" s="172">
        <v>1</v>
      </c>
      <c r="AK325" s="1"/>
      <c r="AL325" s="172">
        <v>1</v>
      </c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39"/>
      <c r="AZ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5.75">
      <c r="A326">
        <v>377</v>
      </c>
      <c r="E326" s="42">
        <v>16</v>
      </c>
      <c r="F326" s="135" t="s">
        <v>290</v>
      </c>
      <c r="G326" s="13">
        <v>1</v>
      </c>
      <c r="H326" s="60">
        <v>1</v>
      </c>
      <c r="I326" s="148" t="s">
        <v>234</v>
      </c>
      <c r="J326" s="1"/>
      <c r="K326" s="170">
        <v>1</v>
      </c>
      <c r="L326" s="1"/>
      <c r="M326" s="1"/>
      <c r="N326" s="1"/>
      <c r="O326" s="172">
        <v>1</v>
      </c>
      <c r="P326" s="1"/>
      <c r="Q326" s="1"/>
      <c r="R326" s="170">
        <v>1</v>
      </c>
      <c r="S326" s="1"/>
      <c r="T326" s="1"/>
      <c r="U326" s="1"/>
      <c r="V326" s="170">
        <v>1</v>
      </c>
      <c r="W326" s="1"/>
      <c r="X326" s="1"/>
      <c r="Y326" s="170">
        <v>1</v>
      </c>
      <c r="Z326" s="1"/>
      <c r="AA326" s="1"/>
      <c r="AB326" s="1"/>
      <c r="AC326" s="172">
        <v>1</v>
      </c>
      <c r="AD326" s="1"/>
      <c r="AE326" s="1"/>
      <c r="AF326" s="170">
        <v>0.5</v>
      </c>
      <c r="AG326" s="1"/>
      <c r="AH326" s="1"/>
      <c r="AI326" s="1"/>
      <c r="AJ326" s="170">
        <v>1</v>
      </c>
      <c r="AK326" s="1"/>
      <c r="AL326" s="170">
        <v>1</v>
      </c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39"/>
      <c r="AZ326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5.75">
      <c r="A327">
        <v>378</v>
      </c>
      <c r="E327" s="42">
        <v>17</v>
      </c>
      <c r="F327" s="135" t="s">
        <v>48</v>
      </c>
      <c r="G327" s="131">
        <v>1</v>
      </c>
      <c r="H327" s="60">
        <v>1</v>
      </c>
      <c r="I327" s="148" t="s">
        <v>638</v>
      </c>
      <c r="J327" s="1"/>
      <c r="K327" s="170">
        <v>0.5</v>
      </c>
      <c r="L327" s="1"/>
      <c r="M327" s="1"/>
      <c r="N327" s="1"/>
      <c r="O327" s="170">
        <v>1</v>
      </c>
      <c r="P327" s="1"/>
      <c r="Q327" s="1"/>
      <c r="R327" s="170">
        <v>1</v>
      </c>
      <c r="S327" s="1"/>
      <c r="T327" s="1"/>
      <c r="U327" s="1"/>
      <c r="V327" s="170">
        <v>1</v>
      </c>
      <c r="W327" s="1"/>
      <c r="X327" s="1"/>
      <c r="Y327" s="170">
        <v>1</v>
      </c>
      <c r="Z327" s="1"/>
      <c r="AA327" s="1"/>
      <c r="AB327" s="1"/>
      <c r="AC327" s="170">
        <v>1</v>
      </c>
      <c r="AD327" s="1"/>
      <c r="AE327" s="1"/>
      <c r="AF327" s="170">
        <v>1</v>
      </c>
      <c r="AG327" s="1"/>
      <c r="AH327" s="1"/>
      <c r="AI327" s="1"/>
      <c r="AJ327" s="170">
        <v>1</v>
      </c>
      <c r="AK327" s="1"/>
      <c r="AL327" s="170">
        <v>0.5</v>
      </c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39"/>
      <c r="AZ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5.75" customHeight="1">
      <c r="A328">
        <v>379</v>
      </c>
      <c r="E328" s="42">
        <v>18</v>
      </c>
      <c r="F328" s="135" t="s">
        <v>163</v>
      </c>
      <c r="G328" s="13"/>
      <c r="H328" s="60">
        <v>1</v>
      </c>
      <c r="I328" s="148" t="s">
        <v>638</v>
      </c>
      <c r="J328" s="1"/>
      <c r="K328" s="1"/>
      <c r="L328" s="1"/>
      <c r="M328" s="1"/>
      <c r="N328" s="1"/>
      <c r="O328" s="170">
        <v>1</v>
      </c>
      <c r="P328" s="1"/>
      <c r="Q328" s="1"/>
      <c r="R328" s="1"/>
      <c r="S328" s="1"/>
      <c r="T328" s="1"/>
      <c r="U328" s="1"/>
      <c r="V328" s="170">
        <v>1</v>
      </c>
      <c r="W328" s="1"/>
      <c r="X328" s="1"/>
      <c r="Y328" s="1"/>
      <c r="Z328" s="1"/>
      <c r="AA328" s="1"/>
      <c r="AB328" s="1"/>
      <c r="AC328" s="170">
        <v>1</v>
      </c>
      <c r="AD328" s="1"/>
      <c r="AE328" s="1"/>
      <c r="AF328" s="1"/>
      <c r="AG328" s="1"/>
      <c r="AH328" s="1"/>
      <c r="AI328" s="1"/>
      <c r="AJ328" s="172">
        <v>1</v>
      </c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39"/>
      <c r="AZ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5.75">
      <c r="A329">
        <v>380</v>
      </c>
      <c r="E329" s="42">
        <v>19</v>
      </c>
      <c r="F329" s="135" t="s">
        <v>291</v>
      </c>
      <c r="G329" s="157">
        <v>1</v>
      </c>
      <c r="H329" s="60">
        <v>1</v>
      </c>
      <c r="I329" s="148" t="s">
        <v>638</v>
      </c>
      <c r="J329" s="1"/>
      <c r="K329" s="170">
        <v>1</v>
      </c>
      <c r="L329" s="1"/>
      <c r="M329" s="1"/>
      <c r="N329" s="1"/>
      <c r="O329" s="172">
        <v>1</v>
      </c>
      <c r="P329" s="1"/>
      <c r="Q329" s="1"/>
      <c r="R329" s="170">
        <v>1</v>
      </c>
      <c r="S329" s="1"/>
      <c r="T329" s="1"/>
      <c r="U329" s="1"/>
      <c r="V329" s="172">
        <v>1</v>
      </c>
      <c r="W329" s="1"/>
      <c r="X329" s="1"/>
      <c r="Y329" s="170">
        <v>0.5</v>
      </c>
      <c r="Z329" s="1"/>
      <c r="AA329" s="1"/>
      <c r="AB329" s="1"/>
      <c r="AC329" s="172">
        <v>1</v>
      </c>
      <c r="AD329" s="1"/>
      <c r="AE329" s="1"/>
      <c r="AF329" s="170">
        <v>1</v>
      </c>
      <c r="AG329" s="1"/>
      <c r="AH329" s="1"/>
      <c r="AI329" s="1"/>
      <c r="AJ329" s="172">
        <v>1</v>
      </c>
      <c r="AK329" s="1"/>
      <c r="AL329" s="170">
        <v>1</v>
      </c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39"/>
      <c r="AZ329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5.75">
      <c r="A330">
        <v>381</v>
      </c>
      <c r="E330" s="42">
        <v>20</v>
      </c>
      <c r="F330" s="135" t="s">
        <v>292</v>
      </c>
      <c r="H330" s="60">
        <v>1</v>
      </c>
      <c r="I330" s="148" t="s">
        <v>234</v>
      </c>
      <c r="J330" s="1"/>
      <c r="K330" s="1"/>
      <c r="L330" s="1"/>
      <c r="M330" s="1"/>
      <c r="N330" s="1"/>
      <c r="O330" s="170">
        <v>1</v>
      </c>
      <c r="P330" s="1"/>
      <c r="Q330" s="1"/>
      <c r="R330" s="1"/>
      <c r="S330" s="1"/>
      <c r="T330" s="1"/>
      <c r="U330" s="1"/>
      <c r="V330" s="172">
        <v>1</v>
      </c>
      <c r="W330" s="1"/>
      <c r="X330" s="1"/>
      <c r="Y330" s="1"/>
      <c r="Z330" s="1"/>
      <c r="AA330" s="1"/>
      <c r="AB330" s="1"/>
      <c r="AC330" s="170">
        <v>1</v>
      </c>
      <c r="AD330" s="1"/>
      <c r="AE330" s="1"/>
      <c r="AF330" s="1"/>
      <c r="AG330" s="1"/>
      <c r="AH330" s="1"/>
      <c r="AI330" s="1"/>
      <c r="AJ330" s="170">
        <v>1</v>
      </c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39"/>
      <c r="AZ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5.75">
      <c r="A331">
        <v>382</v>
      </c>
      <c r="E331" s="42">
        <v>21</v>
      </c>
      <c r="F331" s="135" t="s">
        <v>293</v>
      </c>
      <c r="G331" s="7">
        <v>1</v>
      </c>
      <c r="H331" s="60">
        <v>1</v>
      </c>
      <c r="I331" s="148" t="s">
        <v>638</v>
      </c>
      <c r="J331" s="1"/>
      <c r="K331" s="170">
        <v>1</v>
      </c>
      <c r="L331" s="1"/>
      <c r="M331" s="1"/>
      <c r="N331" s="1"/>
      <c r="O331" s="170">
        <v>1</v>
      </c>
      <c r="P331" s="1"/>
      <c r="Q331" s="1"/>
      <c r="R331" s="170">
        <v>1</v>
      </c>
      <c r="S331" s="1"/>
      <c r="T331" s="1"/>
      <c r="U331" s="1"/>
      <c r="V331" s="170">
        <v>1</v>
      </c>
      <c r="W331" s="1"/>
      <c r="X331" s="1"/>
      <c r="Y331" s="170">
        <v>1</v>
      </c>
      <c r="Z331" s="1"/>
      <c r="AA331" s="1"/>
      <c r="AB331" s="1"/>
      <c r="AC331" s="172">
        <v>1</v>
      </c>
      <c r="AD331" s="1"/>
      <c r="AE331" s="1"/>
      <c r="AF331" s="170">
        <v>1</v>
      </c>
      <c r="AG331" s="1"/>
      <c r="AH331" s="1"/>
      <c r="AI331" s="1"/>
      <c r="AJ331" s="170">
        <v>1</v>
      </c>
      <c r="AK331" s="1"/>
      <c r="AL331" s="170">
        <v>1</v>
      </c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39"/>
      <c r="AZ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5.75">
      <c r="A332">
        <v>383</v>
      </c>
      <c r="E332" s="42">
        <v>22</v>
      </c>
      <c r="F332" s="135" t="s">
        <v>260</v>
      </c>
      <c r="G332" s="53">
        <v>1</v>
      </c>
      <c r="H332" s="60">
        <v>1</v>
      </c>
      <c r="I332" s="148" t="s">
        <v>638</v>
      </c>
      <c r="J332" s="1"/>
      <c r="K332" s="170">
        <v>1</v>
      </c>
      <c r="L332" s="1"/>
      <c r="M332" s="1"/>
      <c r="N332" s="1"/>
      <c r="O332" s="172">
        <v>1</v>
      </c>
      <c r="P332" s="1"/>
      <c r="Q332" s="1"/>
      <c r="R332" s="170">
        <v>0.5</v>
      </c>
      <c r="S332" s="1"/>
      <c r="T332" s="1"/>
      <c r="U332" s="1"/>
      <c r="V332" s="172">
        <v>1</v>
      </c>
      <c r="W332" s="1"/>
      <c r="X332" s="1"/>
      <c r="Y332" s="170">
        <v>1</v>
      </c>
      <c r="Z332" s="1"/>
      <c r="AA332" s="1"/>
      <c r="AB332" s="1"/>
      <c r="AC332" s="172">
        <v>1</v>
      </c>
      <c r="AD332" s="1"/>
      <c r="AE332" s="1"/>
      <c r="AF332" s="170">
        <v>1</v>
      </c>
      <c r="AG332" s="1"/>
      <c r="AH332" s="1"/>
      <c r="AI332" s="1"/>
      <c r="AJ332" s="172">
        <v>1</v>
      </c>
      <c r="AK332" s="1"/>
      <c r="AL332" s="170">
        <v>0.5</v>
      </c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39"/>
      <c r="AZ332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96" ht="15.75">
      <c r="A333">
        <v>384</v>
      </c>
      <c r="E333" s="42">
        <v>23</v>
      </c>
      <c r="F333" s="135" t="s">
        <v>229</v>
      </c>
      <c r="G333" s="53">
        <v>1</v>
      </c>
      <c r="H333" s="60">
        <v>1</v>
      </c>
      <c r="I333" s="148" t="s">
        <v>638</v>
      </c>
      <c r="J333" s="1"/>
      <c r="K333" s="170">
        <v>1</v>
      </c>
      <c r="L333" s="1"/>
      <c r="M333" s="1"/>
      <c r="N333" s="1"/>
      <c r="O333" s="172">
        <v>1</v>
      </c>
      <c r="P333" s="1"/>
      <c r="Q333" s="1"/>
      <c r="R333" s="170">
        <v>1</v>
      </c>
      <c r="S333" s="1"/>
      <c r="T333" s="1"/>
      <c r="U333" s="1"/>
      <c r="V333" s="172">
        <v>1</v>
      </c>
      <c r="W333" s="1"/>
      <c r="X333" s="1"/>
      <c r="Y333" s="170">
        <v>1</v>
      </c>
      <c r="Z333" s="1"/>
      <c r="AA333" s="1"/>
      <c r="AB333" s="1"/>
      <c r="AC333" s="172">
        <v>1</v>
      </c>
      <c r="AD333" s="1"/>
      <c r="AE333" s="1"/>
      <c r="AF333" s="170">
        <v>0.5</v>
      </c>
      <c r="AG333" s="1"/>
      <c r="AH333" s="1"/>
      <c r="AI333" s="1"/>
      <c r="AJ333" s="170">
        <v>1</v>
      </c>
      <c r="AK333" s="1"/>
      <c r="AL333" s="170">
        <v>0.5</v>
      </c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39"/>
      <c r="AZ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</row>
    <row r="334" spans="1:96" ht="15.75">
      <c r="A334">
        <v>385</v>
      </c>
      <c r="E334" s="42">
        <v>24</v>
      </c>
      <c r="F334" s="135" t="s">
        <v>294</v>
      </c>
      <c r="G334" s="13"/>
      <c r="H334" s="60">
        <v>1</v>
      </c>
      <c r="I334" s="148" t="s">
        <v>234</v>
      </c>
      <c r="J334" s="1"/>
      <c r="K334" s="1"/>
      <c r="L334" s="1"/>
      <c r="M334" s="1"/>
      <c r="N334" s="1"/>
      <c r="O334" s="170">
        <v>1</v>
      </c>
      <c r="P334" s="1"/>
      <c r="Q334" s="1"/>
      <c r="R334" s="1"/>
      <c r="S334" s="1"/>
      <c r="T334" s="1"/>
      <c r="U334" s="1"/>
      <c r="V334" s="170">
        <v>1</v>
      </c>
      <c r="W334" s="1"/>
      <c r="X334" s="1"/>
      <c r="Y334" s="1"/>
      <c r="Z334" s="1"/>
      <c r="AA334" s="1"/>
      <c r="AB334" s="1"/>
      <c r="AC334" s="172">
        <v>1</v>
      </c>
      <c r="AD334" s="1"/>
      <c r="AE334" s="1"/>
      <c r="AF334" s="170">
        <v>1</v>
      </c>
      <c r="AG334" s="1"/>
      <c r="AH334" s="1"/>
      <c r="AI334" s="1"/>
      <c r="AJ334" s="170">
        <v>1</v>
      </c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39"/>
      <c r="AZ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</row>
    <row r="335" spans="1:96" ht="15.75">
      <c r="A335">
        <v>386</v>
      </c>
      <c r="E335" s="42">
        <v>25</v>
      </c>
      <c r="F335" s="135" t="s">
        <v>295</v>
      </c>
      <c r="G335" s="157">
        <v>1</v>
      </c>
      <c r="H335" s="60">
        <v>1</v>
      </c>
      <c r="I335" s="148" t="s">
        <v>234</v>
      </c>
      <c r="J335" s="1"/>
      <c r="K335" s="170">
        <v>1</v>
      </c>
      <c r="L335" s="1"/>
      <c r="M335" s="1"/>
      <c r="N335" s="1"/>
      <c r="O335" s="172">
        <v>1</v>
      </c>
      <c r="P335" s="1"/>
      <c r="Q335" s="1"/>
      <c r="R335" s="170">
        <v>1</v>
      </c>
      <c r="S335" s="1"/>
      <c r="T335" s="1"/>
      <c r="U335" s="1"/>
      <c r="V335" s="172">
        <v>1</v>
      </c>
      <c r="W335" s="1"/>
      <c r="X335" s="1"/>
      <c r="Y335" s="170">
        <v>0.5</v>
      </c>
      <c r="Z335" s="1"/>
      <c r="AA335" s="1"/>
      <c r="AB335" s="1"/>
      <c r="AC335" s="170">
        <v>1</v>
      </c>
      <c r="AD335" s="1"/>
      <c r="AE335" s="1"/>
      <c r="AF335" s="170">
        <v>1</v>
      </c>
      <c r="AG335" s="1"/>
      <c r="AH335" s="1"/>
      <c r="AI335" s="1"/>
      <c r="AJ335" s="172">
        <v>1</v>
      </c>
      <c r="AK335" s="1"/>
      <c r="AL335" s="172">
        <v>1</v>
      </c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39"/>
      <c r="AZ335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</row>
    <row r="336" spans="1:96" ht="15.75">
      <c r="A336">
        <v>387</v>
      </c>
      <c r="E336" s="42">
        <v>26</v>
      </c>
      <c r="F336" s="135" t="s">
        <v>296</v>
      </c>
      <c r="G336" s="157">
        <v>1</v>
      </c>
      <c r="H336" s="60">
        <v>1</v>
      </c>
      <c r="I336" s="148" t="s">
        <v>638</v>
      </c>
      <c r="J336" s="1"/>
      <c r="K336" s="170">
        <v>0.5</v>
      </c>
      <c r="L336" s="1"/>
      <c r="M336" s="1"/>
      <c r="N336" s="1"/>
      <c r="O336" s="170">
        <v>1</v>
      </c>
      <c r="P336" s="1"/>
      <c r="Q336" s="1"/>
      <c r="R336" s="170">
        <v>1</v>
      </c>
      <c r="S336" s="1"/>
      <c r="T336" s="1"/>
      <c r="U336" s="1"/>
      <c r="V336" s="170">
        <v>1</v>
      </c>
      <c r="W336" s="1"/>
      <c r="X336" s="1"/>
      <c r="Y336" s="170">
        <v>1</v>
      </c>
      <c r="Z336" s="1"/>
      <c r="AA336" s="1"/>
      <c r="AB336" s="1"/>
      <c r="AC336" s="170">
        <v>1</v>
      </c>
      <c r="AD336" s="1"/>
      <c r="AE336" s="1"/>
      <c r="AF336" s="170">
        <v>1</v>
      </c>
      <c r="AG336" s="1"/>
      <c r="AH336" s="1"/>
      <c r="AI336" s="1"/>
      <c r="AJ336" s="170">
        <v>1</v>
      </c>
      <c r="AK336" s="1"/>
      <c r="AL336" s="170">
        <v>0.5</v>
      </c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39"/>
      <c r="AZ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</row>
    <row r="337" spans="1:96" ht="15.75">
      <c r="A337">
        <v>388</v>
      </c>
      <c r="E337" s="42">
        <v>27</v>
      </c>
      <c r="F337" s="135" t="s">
        <v>581</v>
      </c>
      <c r="G337" s="157">
        <v>1</v>
      </c>
      <c r="H337" s="60">
        <v>1</v>
      </c>
      <c r="I337" s="148" t="s">
        <v>234</v>
      </c>
      <c r="J337" s="1"/>
      <c r="K337" s="170">
        <v>1</v>
      </c>
      <c r="L337" s="1"/>
      <c r="M337" s="1"/>
      <c r="N337" s="1"/>
      <c r="O337" s="172">
        <v>1</v>
      </c>
      <c r="P337" s="1"/>
      <c r="Q337" s="1"/>
      <c r="R337" s="170">
        <v>1</v>
      </c>
      <c r="S337" s="1"/>
      <c r="T337" s="1"/>
      <c r="U337" s="1"/>
      <c r="V337" s="170">
        <v>1</v>
      </c>
      <c r="W337" s="1"/>
      <c r="X337" s="1"/>
      <c r="Y337" s="170">
        <v>1</v>
      </c>
      <c r="Z337" s="1"/>
      <c r="AA337" s="1"/>
      <c r="AB337" s="1"/>
      <c r="AC337" s="170">
        <v>1</v>
      </c>
      <c r="AD337" s="1"/>
      <c r="AE337" s="1"/>
      <c r="AF337" s="170">
        <v>1</v>
      </c>
      <c r="AG337" s="1"/>
      <c r="AH337" s="1"/>
      <c r="AI337" s="1"/>
      <c r="AJ337" s="172">
        <v>1</v>
      </c>
      <c r="AK337" s="1"/>
      <c r="AL337" s="170">
        <v>1</v>
      </c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39"/>
      <c r="AZ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</row>
    <row r="338" spans="1:96" ht="15.75">
      <c r="A338">
        <v>389</v>
      </c>
      <c r="E338" s="42">
        <v>28</v>
      </c>
      <c r="F338" s="135" t="s">
        <v>297</v>
      </c>
      <c r="G338" s="157">
        <v>1</v>
      </c>
      <c r="H338" s="60">
        <v>1</v>
      </c>
      <c r="I338" s="148" t="s">
        <v>638</v>
      </c>
      <c r="J338" s="1"/>
      <c r="K338" s="170">
        <v>0.5</v>
      </c>
      <c r="L338" s="1"/>
      <c r="M338" s="1"/>
      <c r="N338" s="1"/>
      <c r="O338" s="170">
        <v>0.5</v>
      </c>
      <c r="P338" s="1"/>
      <c r="Q338" s="1"/>
      <c r="R338" s="170">
        <v>0.5</v>
      </c>
      <c r="S338" s="1"/>
      <c r="T338" s="1"/>
      <c r="U338" s="1"/>
      <c r="V338" s="170">
        <v>1</v>
      </c>
      <c r="W338" s="1"/>
      <c r="X338" s="1"/>
      <c r="Y338" s="170">
        <v>0.5</v>
      </c>
      <c r="Z338" s="1"/>
      <c r="AA338" s="1"/>
      <c r="AB338" s="1"/>
      <c r="AC338" s="170">
        <v>1</v>
      </c>
      <c r="AD338" s="1"/>
      <c r="AE338" s="1"/>
      <c r="AF338" s="170">
        <v>1</v>
      </c>
      <c r="AG338" s="1"/>
      <c r="AH338" s="1"/>
      <c r="AI338" s="1"/>
      <c r="AJ338" s="170">
        <v>1</v>
      </c>
      <c r="AK338" s="1"/>
      <c r="AL338" s="170">
        <v>1</v>
      </c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39"/>
      <c r="AZ338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</row>
    <row r="339" spans="1:96" ht="15.75">
      <c r="A339">
        <v>390</v>
      </c>
      <c r="E339" s="42">
        <v>29</v>
      </c>
      <c r="F339" s="135" t="s">
        <v>434</v>
      </c>
      <c r="G339" s="157">
        <v>1</v>
      </c>
      <c r="H339" s="60">
        <v>1</v>
      </c>
      <c r="I339" s="148" t="s">
        <v>638</v>
      </c>
      <c r="J339" s="1"/>
      <c r="K339" s="170">
        <v>0.5</v>
      </c>
      <c r="L339" s="1"/>
      <c r="M339" s="1"/>
      <c r="N339" s="1"/>
      <c r="O339" s="170">
        <v>1</v>
      </c>
      <c r="P339" s="1"/>
      <c r="Q339" s="1"/>
      <c r="R339" s="170">
        <v>1</v>
      </c>
      <c r="S339" s="1"/>
      <c r="T339" s="1"/>
      <c r="U339" s="1"/>
      <c r="V339" s="170">
        <v>1</v>
      </c>
      <c r="W339" s="1"/>
      <c r="X339" s="1"/>
      <c r="Y339" s="170">
        <v>1</v>
      </c>
      <c r="Z339" s="1"/>
      <c r="AA339" s="1"/>
      <c r="AB339" s="1"/>
      <c r="AC339" s="170">
        <v>1</v>
      </c>
      <c r="AD339" s="1"/>
      <c r="AE339" s="1"/>
      <c r="AF339" s="170">
        <v>1</v>
      </c>
      <c r="AG339" s="1"/>
      <c r="AH339" s="1"/>
      <c r="AI339" s="1"/>
      <c r="AJ339" s="172">
        <v>1</v>
      </c>
      <c r="AK339" s="1"/>
      <c r="AL339" s="170">
        <v>0.5</v>
      </c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39"/>
      <c r="AZ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</row>
    <row r="340" spans="1:96" ht="15.75">
      <c r="A340">
        <v>391</v>
      </c>
      <c r="E340" s="42">
        <v>30</v>
      </c>
      <c r="F340" s="135" t="s">
        <v>298</v>
      </c>
      <c r="G340" s="158">
        <v>1</v>
      </c>
      <c r="H340" s="60">
        <v>1</v>
      </c>
      <c r="I340" s="148" t="s">
        <v>638</v>
      </c>
      <c r="J340" s="30"/>
      <c r="K340" s="170">
        <v>1</v>
      </c>
      <c r="L340" s="1"/>
      <c r="M340" s="1"/>
      <c r="N340" s="1"/>
      <c r="O340" s="170">
        <v>1</v>
      </c>
      <c r="P340" s="1"/>
      <c r="Q340" s="1"/>
      <c r="R340" s="170">
        <v>1</v>
      </c>
      <c r="S340" s="1"/>
      <c r="T340" s="1"/>
      <c r="U340" s="1"/>
      <c r="V340" s="172">
        <v>1</v>
      </c>
      <c r="W340" s="1"/>
      <c r="X340" s="1"/>
      <c r="Y340" s="170">
        <v>1</v>
      </c>
      <c r="Z340" s="1"/>
      <c r="AA340" s="1"/>
      <c r="AB340" s="1"/>
      <c r="AC340" s="170">
        <v>1</v>
      </c>
      <c r="AD340" s="1"/>
      <c r="AE340" s="1"/>
      <c r="AF340" s="170">
        <v>1</v>
      </c>
      <c r="AG340" s="1"/>
      <c r="AH340" s="1"/>
      <c r="AI340" s="1"/>
      <c r="AJ340" s="170">
        <v>1</v>
      </c>
      <c r="AK340" s="1"/>
      <c r="AL340" s="170">
        <v>1</v>
      </c>
      <c r="AM340" s="1"/>
      <c r="AN340" s="1"/>
      <c r="AO340" s="1"/>
      <c r="AP340" s="1"/>
      <c r="AQ340" s="1"/>
      <c r="AR340" s="1"/>
      <c r="AS340" s="30"/>
      <c r="AT340" s="30"/>
      <c r="AU340" s="30"/>
      <c r="AV340" s="30"/>
      <c r="AW340" s="30"/>
      <c r="AX340" s="30"/>
      <c r="AY340" s="39"/>
      <c r="AZ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</row>
    <row r="341" spans="1:96" ht="15.75">
      <c r="A341">
        <v>392</v>
      </c>
      <c r="E341" s="42">
        <v>31</v>
      </c>
      <c r="F341" s="135" t="s">
        <v>299</v>
      </c>
      <c r="G341" s="30"/>
      <c r="H341" s="60">
        <v>1</v>
      </c>
      <c r="I341" s="148" t="s">
        <v>638</v>
      </c>
      <c r="J341" s="30"/>
      <c r="K341" s="1"/>
      <c r="L341" s="1"/>
      <c r="M341" s="1"/>
      <c r="N341" s="1"/>
      <c r="O341" s="172">
        <v>0.5</v>
      </c>
      <c r="P341" s="1"/>
      <c r="Q341" s="1"/>
      <c r="R341" s="1"/>
      <c r="S341" s="1"/>
      <c r="T341" s="1"/>
      <c r="U341" s="1"/>
      <c r="V341" s="170">
        <v>1</v>
      </c>
      <c r="W341" s="1"/>
      <c r="X341" s="1"/>
      <c r="Y341" s="1"/>
      <c r="Z341" s="1"/>
      <c r="AA341" s="1"/>
      <c r="AB341" s="1"/>
      <c r="AC341" s="170">
        <v>1</v>
      </c>
      <c r="AD341" s="1"/>
      <c r="AE341" s="1"/>
      <c r="AF341" s="1"/>
      <c r="AG341" s="1"/>
      <c r="AH341" s="1"/>
      <c r="AI341" s="1"/>
      <c r="AJ341" s="172">
        <v>1</v>
      </c>
      <c r="AK341" s="1"/>
      <c r="AL341" s="1"/>
      <c r="AM341" s="1"/>
      <c r="AN341" s="1"/>
      <c r="AO341" s="1"/>
      <c r="AP341" s="1"/>
      <c r="AQ341" s="1"/>
      <c r="AR341" s="1"/>
      <c r="AS341" s="30"/>
      <c r="AT341" s="30"/>
      <c r="AU341" s="30"/>
      <c r="AV341" s="30"/>
      <c r="AW341" s="30"/>
      <c r="AX341" s="30"/>
      <c r="AY341" s="39"/>
      <c r="AZ34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</row>
    <row r="342" spans="1:96" ht="15.75">
      <c r="A342">
        <v>393</v>
      </c>
      <c r="E342" s="42">
        <v>32</v>
      </c>
      <c r="F342" s="135" t="s">
        <v>300</v>
      </c>
      <c r="G342" s="7"/>
      <c r="H342" s="60">
        <v>1</v>
      </c>
      <c r="I342" s="148" t="s">
        <v>638</v>
      </c>
      <c r="J342" s="1"/>
      <c r="K342" s="1"/>
      <c r="L342" s="1"/>
      <c r="M342" s="1"/>
      <c r="N342" s="1"/>
      <c r="O342" s="170">
        <v>1</v>
      </c>
      <c r="P342" s="1"/>
      <c r="Q342" s="1"/>
      <c r="R342" s="1"/>
      <c r="S342" s="1"/>
      <c r="T342" s="1"/>
      <c r="U342" s="1"/>
      <c r="V342" s="170">
        <v>1</v>
      </c>
      <c r="W342" s="1"/>
      <c r="X342" s="1"/>
      <c r="Y342" s="1"/>
      <c r="Z342" s="1"/>
      <c r="AA342" s="1"/>
      <c r="AB342" s="1"/>
      <c r="AC342" s="172">
        <v>1</v>
      </c>
      <c r="AD342" s="1"/>
      <c r="AE342" s="1"/>
      <c r="AF342" s="1"/>
      <c r="AG342" s="1"/>
      <c r="AH342" s="1"/>
      <c r="AI342" s="1"/>
      <c r="AJ342" s="172">
        <v>1</v>
      </c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39"/>
      <c r="AZ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</row>
    <row r="343" spans="1:96" ht="15.75">
      <c r="A343">
        <v>394</v>
      </c>
      <c r="E343" s="42">
        <v>33</v>
      </c>
      <c r="F343" s="135" t="s">
        <v>426</v>
      </c>
      <c r="G343" s="53">
        <v>1</v>
      </c>
      <c r="H343" s="60">
        <v>1</v>
      </c>
      <c r="I343" s="148" t="s">
        <v>234</v>
      </c>
      <c r="J343" s="1"/>
      <c r="K343" s="170">
        <v>0.5</v>
      </c>
      <c r="L343" s="1"/>
      <c r="M343" s="1"/>
      <c r="N343" s="1"/>
      <c r="O343" s="172">
        <v>1</v>
      </c>
      <c r="P343" s="1"/>
      <c r="Q343" s="1"/>
      <c r="R343" s="170">
        <v>1</v>
      </c>
      <c r="S343" s="1"/>
      <c r="T343" s="1"/>
      <c r="U343" s="1"/>
      <c r="V343" s="172">
        <v>1</v>
      </c>
      <c r="W343" s="1"/>
      <c r="X343" s="1"/>
      <c r="Y343" s="170">
        <v>1</v>
      </c>
      <c r="Z343" s="1"/>
      <c r="AA343" s="1"/>
      <c r="AB343" s="1"/>
      <c r="AC343" s="172">
        <v>1</v>
      </c>
      <c r="AD343" s="1"/>
      <c r="AE343" s="1"/>
      <c r="AF343" s="170">
        <v>0.5</v>
      </c>
      <c r="AG343" s="1"/>
      <c r="AH343" s="1"/>
      <c r="AI343" s="1"/>
      <c r="AJ343" s="170">
        <v>1</v>
      </c>
      <c r="AK343" s="1"/>
      <c r="AL343" s="170">
        <v>1</v>
      </c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39"/>
      <c r="AZ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</row>
    <row r="344" spans="1:96" ht="15.75">
      <c r="A344">
        <v>395</v>
      </c>
      <c r="E344" s="42">
        <v>34</v>
      </c>
      <c r="F344" s="135" t="s">
        <v>301</v>
      </c>
      <c r="G344" s="159">
        <v>1</v>
      </c>
      <c r="H344" s="60">
        <v>1</v>
      </c>
      <c r="I344" s="148" t="s">
        <v>638</v>
      </c>
      <c r="J344" s="30"/>
      <c r="K344" s="170">
        <v>0.5</v>
      </c>
      <c r="L344" s="1"/>
      <c r="M344" s="1"/>
      <c r="N344" s="1"/>
      <c r="O344" s="170">
        <v>1</v>
      </c>
      <c r="P344" s="1"/>
      <c r="Q344" s="1"/>
      <c r="R344" s="170">
        <v>1</v>
      </c>
      <c r="S344" s="1"/>
      <c r="T344" s="1"/>
      <c r="U344" s="1"/>
      <c r="V344" s="172">
        <v>1</v>
      </c>
      <c r="W344" s="1"/>
      <c r="X344" s="1"/>
      <c r="Y344" s="170">
        <v>0.5</v>
      </c>
      <c r="Z344" s="1"/>
      <c r="AA344" s="1"/>
      <c r="AB344" s="1"/>
      <c r="AC344" s="172">
        <v>1</v>
      </c>
      <c r="AD344" s="1"/>
      <c r="AE344" s="1"/>
      <c r="AF344" s="170">
        <v>0.5</v>
      </c>
      <c r="AG344" s="1"/>
      <c r="AH344" s="1"/>
      <c r="AI344" s="1"/>
      <c r="AJ344" s="172">
        <v>1</v>
      </c>
      <c r="AK344" s="1"/>
      <c r="AL344" s="170">
        <v>0.5</v>
      </c>
      <c r="AM344" s="1"/>
      <c r="AN344" s="1"/>
      <c r="AO344" s="1"/>
      <c r="AP344" s="1"/>
      <c r="AQ344" s="1"/>
      <c r="AR344" s="1"/>
      <c r="AS344" s="30"/>
      <c r="AT344" s="30"/>
      <c r="AU344" s="30"/>
      <c r="AV344" s="30"/>
      <c r="AW344" s="30"/>
      <c r="AX344" s="30"/>
      <c r="AY344" s="39"/>
      <c r="AZ344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</row>
    <row r="345" spans="1:96" ht="15.75">
      <c r="A345">
        <v>396</v>
      </c>
      <c r="E345" s="42">
        <v>35</v>
      </c>
      <c r="F345" s="135" t="s">
        <v>302</v>
      </c>
      <c r="G345" s="68"/>
      <c r="H345" s="60">
        <v>1</v>
      </c>
      <c r="I345" s="148" t="s">
        <v>638</v>
      </c>
      <c r="J345" s="30"/>
      <c r="K345" s="40"/>
      <c r="L345" s="40"/>
      <c r="M345" s="40"/>
      <c r="N345" s="40"/>
      <c r="O345" s="170">
        <v>1</v>
      </c>
      <c r="P345" s="40"/>
      <c r="Q345" s="40"/>
      <c r="R345" s="40"/>
      <c r="S345" s="40"/>
      <c r="T345" s="40"/>
      <c r="U345" s="40"/>
      <c r="V345" s="170">
        <v>1</v>
      </c>
      <c r="W345" s="40"/>
      <c r="X345" s="40"/>
      <c r="Y345" s="40"/>
      <c r="Z345" s="40"/>
      <c r="AA345" s="40"/>
      <c r="AB345" s="40"/>
      <c r="AC345" s="170">
        <v>1</v>
      </c>
      <c r="AD345" s="40"/>
      <c r="AE345" s="40"/>
      <c r="AF345" s="40"/>
      <c r="AG345" s="40"/>
      <c r="AH345" s="40"/>
      <c r="AI345" s="40"/>
      <c r="AJ345" s="170">
        <v>1</v>
      </c>
      <c r="AK345" s="40"/>
      <c r="AL345" s="40"/>
      <c r="AM345" s="40"/>
      <c r="AN345" s="40"/>
      <c r="AO345" s="40"/>
      <c r="AP345" s="40"/>
      <c r="AQ345" s="40"/>
      <c r="AR345" s="40"/>
      <c r="AS345" s="30"/>
      <c r="AT345" s="30"/>
      <c r="AU345" s="30"/>
      <c r="AV345" s="30"/>
      <c r="AW345" s="30"/>
      <c r="AX345" s="30"/>
      <c r="AY345" s="39"/>
      <c r="AZ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</row>
    <row r="346" spans="1:96" ht="15.75">
      <c r="A346">
        <v>397</v>
      </c>
      <c r="E346" s="42">
        <v>36</v>
      </c>
      <c r="F346" s="135" t="s">
        <v>303</v>
      </c>
      <c r="G346" s="30">
        <v>1</v>
      </c>
      <c r="H346" s="60">
        <v>1</v>
      </c>
      <c r="I346" s="148" t="s">
        <v>638</v>
      </c>
      <c r="J346" s="30"/>
      <c r="K346" s="170">
        <v>0.5</v>
      </c>
      <c r="L346" s="1"/>
      <c r="M346" s="1"/>
      <c r="N346" s="1"/>
      <c r="O346" s="172">
        <v>1</v>
      </c>
      <c r="P346" s="1"/>
      <c r="Q346" s="1"/>
      <c r="R346" s="170">
        <v>0.5</v>
      </c>
      <c r="S346" s="1"/>
      <c r="T346" s="1"/>
      <c r="U346" s="1"/>
      <c r="V346" s="172">
        <v>1</v>
      </c>
      <c r="W346" s="1"/>
      <c r="X346" s="1"/>
      <c r="Y346" s="170">
        <v>0.5</v>
      </c>
      <c r="Z346" s="1"/>
      <c r="AA346" s="1"/>
      <c r="AB346" s="1"/>
      <c r="AC346" s="172">
        <v>1</v>
      </c>
      <c r="AD346" s="1"/>
      <c r="AE346" s="1"/>
      <c r="AF346" s="170">
        <v>0.5</v>
      </c>
      <c r="AG346" s="1"/>
      <c r="AH346" s="1"/>
      <c r="AI346" s="1"/>
      <c r="AJ346" s="172">
        <v>1</v>
      </c>
      <c r="AK346" s="1"/>
      <c r="AL346" s="170">
        <v>0.5</v>
      </c>
      <c r="AM346" s="1"/>
      <c r="AN346" s="1"/>
      <c r="AO346" s="1"/>
      <c r="AP346" s="1"/>
      <c r="AQ346" s="1"/>
      <c r="AR346" s="1"/>
      <c r="AS346" s="30"/>
      <c r="AT346" s="30"/>
      <c r="AU346" s="30"/>
      <c r="AV346" s="30"/>
      <c r="AW346" s="30"/>
      <c r="AX346" s="30"/>
      <c r="AY346" s="39"/>
      <c r="AZ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</row>
    <row r="347" spans="1:96" ht="15.75">
      <c r="A347">
        <v>398</v>
      </c>
      <c r="E347" s="42">
        <v>37</v>
      </c>
      <c r="F347" s="135" t="s">
        <v>304</v>
      </c>
      <c r="G347" s="13"/>
      <c r="H347" s="60">
        <v>1</v>
      </c>
      <c r="I347" s="148" t="s">
        <v>638</v>
      </c>
      <c r="J347" s="1"/>
      <c r="K347" s="1"/>
      <c r="L347" s="1"/>
      <c r="M347" s="1"/>
      <c r="N347" s="1"/>
      <c r="O347" s="170">
        <v>0.5</v>
      </c>
      <c r="P347" s="1"/>
      <c r="Q347" s="1"/>
      <c r="R347" s="1"/>
      <c r="S347" s="1"/>
      <c r="T347" s="1"/>
      <c r="U347" s="1"/>
      <c r="V347" s="170">
        <v>1</v>
      </c>
      <c r="W347" s="1"/>
      <c r="X347" s="1"/>
      <c r="Y347" s="1"/>
      <c r="Z347" s="1"/>
      <c r="AA347" s="1"/>
      <c r="AB347" s="1"/>
      <c r="AC347" s="170">
        <v>0.5</v>
      </c>
      <c r="AD347" s="1"/>
      <c r="AE347" s="1"/>
      <c r="AF347" s="1"/>
      <c r="AG347" s="1"/>
      <c r="AH347" s="1"/>
      <c r="AI347" s="1"/>
      <c r="AJ347" s="170">
        <v>1</v>
      </c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39"/>
      <c r="AZ347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</row>
    <row r="348" spans="1:96" ht="15.75">
      <c r="A348">
        <v>399</v>
      </c>
      <c r="E348" s="42">
        <v>38</v>
      </c>
      <c r="F348" s="135" t="s">
        <v>305</v>
      </c>
      <c r="G348" s="13"/>
      <c r="H348" s="60">
        <v>1</v>
      </c>
      <c r="I348" s="148" t="s">
        <v>234</v>
      </c>
      <c r="J348" s="1"/>
      <c r="K348" s="1"/>
      <c r="L348" s="1"/>
      <c r="M348" s="1"/>
      <c r="N348" s="1"/>
      <c r="O348" s="172">
        <v>1</v>
      </c>
      <c r="P348" s="1"/>
      <c r="Q348" s="1"/>
      <c r="R348" s="1"/>
      <c r="S348" s="1"/>
      <c r="T348" s="1"/>
      <c r="U348" s="1"/>
      <c r="V348" s="172">
        <v>1</v>
      </c>
      <c r="W348" s="1"/>
      <c r="X348" s="1"/>
      <c r="Y348" s="1"/>
      <c r="Z348" s="1"/>
      <c r="AA348" s="1"/>
      <c r="AB348" s="1"/>
      <c r="AC348" s="172">
        <v>1</v>
      </c>
      <c r="AD348" s="1"/>
      <c r="AE348" s="1"/>
      <c r="AF348" s="1"/>
      <c r="AG348" s="1"/>
      <c r="AH348" s="1"/>
      <c r="AI348" s="1"/>
      <c r="AJ348" s="170">
        <v>1</v>
      </c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39"/>
      <c r="AZ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</row>
    <row r="349" spans="1:96" ht="15.75">
      <c r="A349">
        <v>400</v>
      </c>
      <c r="E349" s="42">
        <v>39</v>
      </c>
      <c r="F349" s="135" t="s">
        <v>47</v>
      </c>
      <c r="G349" s="68"/>
      <c r="H349" s="60">
        <v>1</v>
      </c>
      <c r="I349" s="148" t="s">
        <v>638</v>
      </c>
      <c r="J349" s="30"/>
      <c r="K349" s="1"/>
      <c r="L349" s="1"/>
      <c r="M349" s="1"/>
      <c r="N349" s="1"/>
      <c r="O349" s="170">
        <v>1</v>
      </c>
      <c r="P349" s="1"/>
      <c r="Q349" s="1"/>
      <c r="R349" s="1"/>
      <c r="S349" s="1"/>
      <c r="T349" s="1"/>
      <c r="U349" s="1"/>
      <c r="V349" s="170">
        <v>1</v>
      </c>
      <c r="W349" s="1"/>
      <c r="X349" s="1"/>
      <c r="Y349" s="1"/>
      <c r="Z349" s="1"/>
      <c r="AA349" s="1"/>
      <c r="AB349" s="1"/>
      <c r="AC349" s="170">
        <v>1</v>
      </c>
      <c r="AD349" s="1"/>
      <c r="AE349" s="1"/>
      <c r="AF349" s="1"/>
      <c r="AG349" s="1"/>
      <c r="AH349" s="1"/>
      <c r="AI349" s="1"/>
      <c r="AJ349" s="172">
        <v>1</v>
      </c>
      <c r="AK349" s="1"/>
      <c r="AL349" s="1"/>
      <c r="AM349" s="1"/>
      <c r="AN349" s="1"/>
      <c r="AO349" s="1"/>
      <c r="AP349" s="1"/>
      <c r="AQ349" s="1"/>
      <c r="AR349" s="1"/>
      <c r="AS349" s="30"/>
      <c r="AT349" s="30"/>
      <c r="AU349" s="30"/>
      <c r="AV349" s="30"/>
      <c r="AW349" s="30"/>
      <c r="AX349" s="30"/>
      <c r="AY349" s="39"/>
      <c r="AZ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</row>
    <row r="350" spans="1:96" ht="15.75">
      <c r="A350">
        <v>401</v>
      </c>
      <c r="E350" s="42">
        <v>40</v>
      </c>
      <c r="F350" s="135" t="s">
        <v>306</v>
      </c>
      <c r="G350" s="131"/>
      <c r="H350" s="60">
        <v>1</v>
      </c>
      <c r="I350" s="148" t="s">
        <v>234</v>
      </c>
      <c r="J350" s="1"/>
      <c r="K350" s="1"/>
      <c r="L350" s="1"/>
      <c r="M350" s="1"/>
      <c r="N350" s="1"/>
      <c r="O350" s="170">
        <v>0.5</v>
      </c>
      <c r="P350" s="1"/>
      <c r="Q350" s="1"/>
      <c r="R350" s="1"/>
      <c r="S350" s="1"/>
      <c r="T350" s="1"/>
      <c r="U350" s="1"/>
      <c r="V350" s="170">
        <v>1</v>
      </c>
      <c r="W350" s="1"/>
      <c r="X350" s="1"/>
      <c r="Y350" s="1"/>
      <c r="Z350" s="1"/>
      <c r="AA350" s="1"/>
      <c r="AB350" s="1"/>
      <c r="AC350" s="170">
        <v>1</v>
      </c>
      <c r="AD350" s="1"/>
      <c r="AE350" s="1"/>
      <c r="AF350" s="1"/>
      <c r="AG350" s="1"/>
      <c r="AH350" s="1"/>
      <c r="AI350" s="1"/>
      <c r="AJ350" s="170">
        <v>1</v>
      </c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39"/>
      <c r="AZ350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</row>
    <row r="351" spans="1:96" ht="15.75">
      <c r="A351">
        <v>402</v>
      </c>
      <c r="E351" s="42">
        <v>41</v>
      </c>
      <c r="F351" s="135" t="s">
        <v>307</v>
      </c>
      <c r="G351" s="150"/>
      <c r="H351" s="60">
        <v>1</v>
      </c>
      <c r="I351" s="148" t="s">
        <v>638</v>
      </c>
      <c r="J351" s="30"/>
      <c r="K351" s="49"/>
      <c r="L351" s="49"/>
      <c r="M351" s="49"/>
      <c r="N351" s="49"/>
      <c r="O351" s="171">
        <v>1</v>
      </c>
      <c r="P351" s="49"/>
      <c r="Q351" s="49"/>
      <c r="R351" s="49"/>
      <c r="S351" s="49"/>
      <c r="T351" s="49"/>
      <c r="U351" s="49"/>
      <c r="V351" s="170">
        <v>1</v>
      </c>
      <c r="W351" s="49"/>
      <c r="X351" s="49"/>
      <c r="Y351" s="49"/>
      <c r="Z351" s="49"/>
      <c r="AA351" s="49"/>
      <c r="AB351" s="49"/>
      <c r="AC351" s="171">
        <v>1</v>
      </c>
      <c r="AD351" s="49"/>
      <c r="AE351" s="49"/>
      <c r="AF351" s="49"/>
      <c r="AG351" s="49"/>
      <c r="AH351" s="49"/>
      <c r="AI351" s="49"/>
      <c r="AJ351" s="172">
        <v>1</v>
      </c>
      <c r="AK351" s="49"/>
      <c r="AL351" s="49"/>
      <c r="AM351" s="49"/>
      <c r="AN351" s="49"/>
      <c r="AO351" s="49"/>
      <c r="AP351" s="49"/>
      <c r="AQ351" s="49"/>
      <c r="AR351" s="49"/>
      <c r="AS351" s="30"/>
      <c r="AT351" s="30"/>
      <c r="AU351" s="30"/>
      <c r="AV351" s="30"/>
      <c r="AW351" s="30"/>
      <c r="AX351" s="30"/>
      <c r="AY351" s="39"/>
      <c r="AZ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</row>
    <row r="352" spans="1:96" ht="15.75">
      <c r="A352">
        <v>403</v>
      </c>
      <c r="E352" s="42">
        <v>42</v>
      </c>
      <c r="F352" s="135" t="s">
        <v>308</v>
      </c>
      <c r="G352" s="68"/>
      <c r="H352" s="60">
        <v>1</v>
      </c>
      <c r="I352" s="148" t="s">
        <v>235</v>
      </c>
      <c r="J352" s="30"/>
      <c r="K352" s="49"/>
      <c r="L352" s="49"/>
      <c r="M352" s="49"/>
      <c r="N352" s="49"/>
      <c r="O352" s="171">
        <v>1</v>
      </c>
      <c r="P352" s="49"/>
      <c r="Q352" s="49"/>
      <c r="R352" s="49"/>
      <c r="S352" s="49"/>
      <c r="T352" s="49"/>
      <c r="U352" s="49"/>
      <c r="V352" s="170">
        <v>1</v>
      </c>
      <c r="W352" s="49"/>
      <c r="X352" s="49"/>
      <c r="Y352" s="49"/>
      <c r="Z352" s="49"/>
      <c r="AA352" s="49"/>
      <c r="AB352" s="49"/>
      <c r="AC352" s="171">
        <v>1</v>
      </c>
      <c r="AD352" s="49"/>
      <c r="AE352" s="49"/>
      <c r="AF352" s="49"/>
      <c r="AG352" s="49"/>
      <c r="AH352" s="49"/>
      <c r="AI352" s="49"/>
      <c r="AJ352" s="172">
        <v>1</v>
      </c>
      <c r="AK352" s="49"/>
      <c r="AL352" s="49"/>
      <c r="AM352" s="49"/>
      <c r="AN352" s="49"/>
      <c r="AO352" s="49"/>
      <c r="AP352" s="49"/>
      <c r="AQ352" s="49"/>
      <c r="AR352" s="49"/>
      <c r="AS352" s="30"/>
      <c r="AT352" s="30"/>
      <c r="AU352" s="30"/>
      <c r="AV352" s="30"/>
      <c r="AW352" s="30"/>
      <c r="AX352" s="30"/>
      <c r="AY352" s="39"/>
      <c r="AZ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</row>
    <row r="353" spans="1:96" ht="15.75">
      <c r="A353">
        <v>404</v>
      </c>
      <c r="E353" s="42">
        <v>43</v>
      </c>
      <c r="F353" s="135" t="s">
        <v>309</v>
      </c>
      <c r="G353" s="150"/>
      <c r="H353" s="60">
        <v>1</v>
      </c>
      <c r="I353" s="148" t="s">
        <v>638</v>
      </c>
      <c r="J353" s="30"/>
      <c r="K353" s="1"/>
      <c r="L353" s="1"/>
      <c r="M353" s="1"/>
      <c r="N353" s="1"/>
      <c r="O353" s="170">
        <v>1</v>
      </c>
      <c r="P353" s="1"/>
      <c r="Q353" s="1"/>
      <c r="R353" s="1"/>
      <c r="S353" s="1"/>
      <c r="T353" s="1"/>
      <c r="U353" s="1"/>
      <c r="V353" s="170">
        <v>1</v>
      </c>
      <c r="W353" s="1"/>
      <c r="X353" s="1"/>
      <c r="Y353" s="1"/>
      <c r="Z353" s="1"/>
      <c r="AA353" s="1"/>
      <c r="AB353" s="1"/>
      <c r="AC353" s="170">
        <v>1</v>
      </c>
      <c r="AD353" s="1"/>
      <c r="AE353" s="1"/>
      <c r="AF353" s="1"/>
      <c r="AG353" s="1"/>
      <c r="AH353" s="1"/>
      <c r="AI353" s="1"/>
      <c r="AJ353" s="172">
        <v>1</v>
      </c>
      <c r="AK353" s="1"/>
      <c r="AL353" s="1"/>
      <c r="AM353" s="1"/>
      <c r="AN353" s="1"/>
      <c r="AO353" s="1"/>
      <c r="AP353" s="1"/>
      <c r="AQ353" s="1"/>
      <c r="AR353" s="1"/>
      <c r="AS353" s="30"/>
      <c r="AT353" s="30"/>
      <c r="AU353" s="30"/>
      <c r="AV353" s="30"/>
      <c r="AW353" s="30"/>
      <c r="AX353" s="30"/>
      <c r="AY353" s="39"/>
      <c r="AZ353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</row>
    <row r="354" spans="1:96" s="31" customFormat="1" ht="15.75">
      <c r="A354">
        <v>405</v>
      </c>
      <c r="B354"/>
      <c r="C354" s="51"/>
      <c r="D354" s="51"/>
      <c r="E354" s="42">
        <v>44</v>
      </c>
      <c r="F354" s="135" t="s">
        <v>310</v>
      </c>
      <c r="G354" s="68"/>
      <c r="H354" s="60">
        <v>1</v>
      </c>
      <c r="I354" s="148" t="s">
        <v>234</v>
      </c>
      <c r="J354" s="30"/>
      <c r="K354" s="1"/>
      <c r="L354" s="1"/>
      <c r="M354" s="1"/>
      <c r="N354" s="1"/>
      <c r="O354" s="170">
        <v>0.5</v>
      </c>
      <c r="P354" s="1"/>
      <c r="Q354" s="1"/>
      <c r="R354" s="1"/>
      <c r="S354" s="1"/>
      <c r="T354" s="1"/>
      <c r="U354" s="1"/>
      <c r="V354" s="170">
        <v>0.5</v>
      </c>
      <c r="W354" s="1"/>
      <c r="X354" s="1"/>
      <c r="Y354" s="1"/>
      <c r="Z354" s="1"/>
      <c r="AA354" s="1"/>
      <c r="AB354" s="1"/>
      <c r="AC354" s="170">
        <v>0.5</v>
      </c>
      <c r="AD354" s="1"/>
      <c r="AE354" s="1"/>
      <c r="AF354" s="1"/>
      <c r="AG354" s="1"/>
      <c r="AH354" s="1"/>
      <c r="AI354" s="1"/>
      <c r="AJ354" s="170">
        <v>0.5</v>
      </c>
      <c r="AK354" s="1"/>
      <c r="AL354" s="1"/>
      <c r="AM354" s="1"/>
      <c r="AN354" s="1"/>
      <c r="AO354" s="1"/>
      <c r="AP354" s="1"/>
      <c r="AQ354" s="1"/>
      <c r="AR354" s="1"/>
      <c r="AS354" s="30"/>
      <c r="AT354" s="30"/>
      <c r="AU354" s="30"/>
      <c r="AV354" s="30"/>
      <c r="AW354" s="30"/>
      <c r="AX354" s="30"/>
      <c r="AY354" s="39"/>
      <c r="AZ354" s="1"/>
      <c r="BA354"/>
      <c r="BB354"/>
      <c r="BC354"/>
      <c r="BD354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</row>
    <row r="355" spans="1:96" s="31" customFormat="1" ht="15.75">
      <c r="A355">
        <v>406</v>
      </c>
      <c r="B355"/>
      <c r="C355" s="51"/>
      <c r="D355" s="51"/>
      <c r="E355" s="42">
        <v>45</v>
      </c>
      <c r="F355" s="135" t="s">
        <v>311</v>
      </c>
      <c r="G355" s="131"/>
      <c r="H355" s="60">
        <v>1</v>
      </c>
      <c r="I355" s="148" t="s">
        <v>638</v>
      </c>
      <c r="J355" s="1"/>
      <c r="K355" s="1"/>
      <c r="L355" s="1"/>
      <c r="M355" s="1"/>
      <c r="N355" s="1"/>
      <c r="O355" s="170">
        <v>1</v>
      </c>
      <c r="P355" s="1"/>
      <c r="Q355" s="1"/>
      <c r="R355" s="1"/>
      <c r="S355" s="1"/>
      <c r="T355" s="1"/>
      <c r="U355" s="1"/>
      <c r="V355" s="170">
        <v>1</v>
      </c>
      <c r="W355" s="1"/>
      <c r="X355" s="1"/>
      <c r="Y355" s="1"/>
      <c r="Z355" s="1"/>
      <c r="AA355" s="1"/>
      <c r="AB355" s="1"/>
      <c r="AC355" s="170">
        <v>1</v>
      </c>
      <c r="AD355" s="1"/>
      <c r="AE355" s="1"/>
      <c r="AF355" s="1"/>
      <c r="AG355" s="1"/>
      <c r="AH355" s="1"/>
      <c r="AI355" s="1"/>
      <c r="AJ355" s="170">
        <v>1</v>
      </c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39"/>
      <c r="AZ355" s="1"/>
      <c r="BA355"/>
      <c r="BB355"/>
      <c r="BC355"/>
      <c r="BD355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</row>
    <row r="356" spans="1:96" s="31" customFormat="1" ht="15.75">
      <c r="A356">
        <v>407</v>
      </c>
      <c r="B356"/>
      <c r="C356" s="51"/>
      <c r="D356" s="51"/>
      <c r="E356" s="42">
        <v>46</v>
      </c>
      <c r="F356" s="135" t="s">
        <v>312</v>
      </c>
      <c r="G356" s="30"/>
      <c r="H356" s="60">
        <v>1</v>
      </c>
      <c r="I356" s="148" t="s">
        <v>638</v>
      </c>
      <c r="J356" s="30"/>
      <c r="K356" s="1"/>
      <c r="L356" s="1"/>
      <c r="M356" s="1"/>
      <c r="N356" s="1"/>
      <c r="O356" s="170">
        <v>1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72">
        <v>1</v>
      </c>
      <c r="AK356" s="1"/>
      <c r="AL356" s="1"/>
      <c r="AM356" s="1"/>
      <c r="AN356" s="1"/>
      <c r="AO356" s="1"/>
      <c r="AP356" s="1"/>
      <c r="AQ356" s="1"/>
      <c r="AR356" s="1"/>
      <c r="AS356" s="30"/>
      <c r="AT356" s="30"/>
      <c r="AU356" s="30"/>
      <c r="AV356" s="30"/>
      <c r="AW356" s="30"/>
      <c r="AX356" s="30"/>
      <c r="AY356" s="39"/>
      <c r="AZ356"/>
      <c r="BA356"/>
      <c r="BB356"/>
      <c r="BC356"/>
      <c r="BD35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</row>
    <row r="357" spans="1:96" ht="15.75">
      <c r="A357">
        <v>408</v>
      </c>
      <c r="E357" s="42">
        <v>47</v>
      </c>
      <c r="F357" s="135" t="s">
        <v>313</v>
      </c>
      <c r="G357" s="30"/>
      <c r="H357" s="60">
        <v>1</v>
      </c>
      <c r="I357" s="148" t="s">
        <v>638</v>
      </c>
      <c r="J357" s="30"/>
      <c r="K357" s="1"/>
      <c r="L357" s="1"/>
      <c r="M357" s="1"/>
      <c r="N357" s="1"/>
      <c r="O357" s="170">
        <v>1</v>
      </c>
      <c r="P357" s="1"/>
      <c r="Q357" s="1"/>
      <c r="R357" s="1"/>
      <c r="S357" s="1"/>
      <c r="T357" s="1"/>
      <c r="U357" s="1"/>
      <c r="V357" s="170">
        <v>1</v>
      </c>
      <c r="W357" s="1"/>
      <c r="X357" s="1"/>
      <c r="Y357" s="1"/>
      <c r="Z357" s="1"/>
      <c r="AA357" s="1"/>
      <c r="AB357" s="1"/>
      <c r="AC357" s="170">
        <v>1</v>
      </c>
      <c r="AD357" s="1"/>
      <c r="AE357" s="1"/>
      <c r="AF357" s="1"/>
      <c r="AG357" s="1"/>
      <c r="AH357" s="1"/>
      <c r="AI357" s="1"/>
      <c r="AJ357" s="170">
        <v>1</v>
      </c>
      <c r="AK357" s="1"/>
      <c r="AL357" s="1"/>
      <c r="AM357" s="1"/>
      <c r="AN357" s="1"/>
      <c r="AO357" s="1"/>
      <c r="AP357" s="1"/>
      <c r="AQ357" s="1"/>
      <c r="AR357" s="1"/>
      <c r="AS357" s="30"/>
      <c r="AT357" s="30"/>
      <c r="AU357" s="30"/>
      <c r="AV357" s="30"/>
      <c r="AW357" s="30"/>
      <c r="AX357" s="30"/>
      <c r="AY357" s="39"/>
      <c r="AZ357" s="1"/>
      <c r="BE357" s="1"/>
      <c r="BF357" s="1"/>
      <c r="BG357" s="1"/>
      <c r="BH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</row>
    <row r="358" spans="1:96" ht="15.75">
      <c r="A358">
        <v>409</v>
      </c>
      <c r="E358" s="42">
        <v>48</v>
      </c>
      <c r="F358" s="135" t="s">
        <v>314</v>
      </c>
      <c r="G358" s="30"/>
      <c r="H358" s="60">
        <v>1</v>
      </c>
      <c r="I358" s="148" t="s">
        <v>638</v>
      </c>
      <c r="J358" s="30"/>
      <c r="K358" s="1"/>
      <c r="L358" s="1"/>
      <c r="M358" s="1"/>
      <c r="N358" s="1"/>
      <c r="O358" s="170">
        <v>0</v>
      </c>
      <c r="P358" s="1"/>
      <c r="Q358" s="1"/>
      <c r="R358" s="1"/>
      <c r="S358" s="1"/>
      <c r="T358" s="1"/>
      <c r="U358" s="1"/>
      <c r="V358" s="170">
        <v>0.5</v>
      </c>
      <c r="W358" s="1"/>
      <c r="X358" s="1"/>
      <c r="Y358" s="1"/>
      <c r="Z358" s="1"/>
      <c r="AA358" s="1"/>
      <c r="AB358" s="1"/>
      <c r="AC358" s="170">
        <v>0.5</v>
      </c>
      <c r="AD358" s="1"/>
      <c r="AE358" s="1"/>
      <c r="AF358" s="1"/>
      <c r="AG358" s="1"/>
      <c r="AH358" s="1"/>
      <c r="AI358" s="1"/>
      <c r="AJ358" s="170">
        <v>0.5</v>
      </c>
      <c r="AK358" s="1"/>
      <c r="AL358" s="1"/>
      <c r="AM358" s="1"/>
      <c r="AN358" s="1"/>
      <c r="AO358" s="1"/>
      <c r="AP358" s="1"/>
      <c r="AQ358" s="1"/>
      <c r="AR358" s="1"/>
      <c r="AS358" s="30"/>
      <c r="AT358" s="30"/>
      <c r="AU358" s="30"/>
      <c r="AV358" s="30"/>
      <c r="AW358" s="30"/>
      <c r="AX358" s="30"/>
      <c r="AY358" s="39"/>
      <c r="AZ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</row>
    <row r="359" spans="1:52" ht="15.75">
      <c r="A359">
        <v>410</v>
      </c>
      <c r="C359" s="73"/>
      <c r="D359" s="73"/>
      <c r="E359" s="42">
        <v>49</v>
      </c>
      <c r="F359" s="135" t="s">
        <v>315</v>
      </c>
      <c r="G359" s="74"/>
      <c r="H359" s="67">
        <v>1</v>
      </c>
      <c r="I359" s="188" t="s">
        <v>638</v>
      </c>
      <c r="J359" s="74"/>
      <c r="K359" s="1"/>
      <c r="L359" s="1"/>
      <c r="M359" s="1"/>
      <c r="N359" s="1"/>
      <c r="O359" s="170">
        <v>0.5</v>
      </c>
      <c r="P359" s="1"/>
      <c r="Q359" s="1"/>
      <c r="R359" s="1"/>
      <c r="S359" s="1"/>
      <c r="T359" s="1"/>
      <c r="U359" s="1"/>
      <c r="V359" s="170">
        <v>1</v>
      </c>
      <c r="W359" s="1"/>
      <c r="X359" s="1"/>
      <c r="Y359" s="1"/>
      <c r="Z359" s="1"/>
      <c r="AA359" s="1"/>
      <c r="AB359" s="1"/>
      <c r="AC359" s="170">
        <v>1</v>
      </c>
      <c r="AD359" s="1"/>
      <c r="AE359" s="1"/>
      <c r="AF359" s="1"/>
      <c r="AG359" s="1"/>
      <c r="AH359" s="1"/>
      <c r="AI359" s="1"/>
      <c r="AJ359" s="170">
        <v>1</v>
      </c>
      <c r="AK359" s="1"/>
      <c r="AL359" s="1"/>
      <c r="AM359" s="1"/>
      <c r="AN359" s="1"/>
      <c r="AO359" s="1"/>
      <c r="AP359" s="1"/>
      <c r="AQ359" s="1"/>
      <c r="AR359" s="1"/>
      <c r="AS359" s="74"/>
      <c r="AT359" s="74"/>
      <c r="AU359" s="74"/>
      <c r="AV359" s="74"/>
      <c r="AW359" s="74"/>
      <c r="AX359" s="74"/>
      <c r="AY359" s="39"/>
      <c r="AZ359"/>
    </row>
    <row r="360" spans="1:96" ht="15.75">
      <c r="A360">
        <v>411</v>
      </c>
      <c r="C360" s="73"/>
      <c r="D360" s="73"/>
      <c r="E360" s="42">
        <v>50</v>
      </c>
      <c r="F360" s="135" t="s">
        <v>316</v>
      </c>
      <c r="G360" s="74"/>
      <c r="H360" s="67">
        <v>1</v>
      </c>
      <c r="I360" s="188" t="s">
        <v>638</v>
      </c>
      <c r="J360" s="74"/>
      <c r="K360" s="1"/>
      <c r="L360" s="1"/>
      <c r="M360" s="1"/>
      <c r="N360" s="1"/>
      <c r="O360" s="170">
        <v>1</v>
      </c>
      <c r="P360" s="1"/>
      <c r="Q360" s="1"/>
      <c r="R360" s="1"/>
      <c r="S360" s="1"/>
      <c r="T360" s="1"/>
      <c r="U360" s="1"/>
      <c r="V360" s="170">
        <v>1</v>
      </c>
      <c r="W360" s="1"/>
      <c r="X360" s="1"/>
      <c r="Y360" s="1"/>
      <c r="Z360" s="1"/>
      <c r="AA360" s="1"/>
      <c r="AB360" s="1"/>
      <c r="AC360" s="170">
        <v>1</v>
      </c>
      <c r="AD360" s="1"/>
      <c r="AE360" s="1"/>
      <c r="AF360" s="1"/>
      <c r="AG360" s="1"/>
      <c r="AH360" s="1"/>
      <c r="AI360" s="1"/>
      <c r="AJ360" s="172">
        <v>1</v>
      </c>
      <c r="AK360" s="1"/>
      <c r="AL360" s="1"/>
      <c r="AM360" s="1"/>
      <c r="AN360" s="1"/>
      <c r="AO360" s="1"/>
      <c r="AP360" s="1"/>
      <c r="AQ360" s="1"/>
      <c r="AR360" s="1"/>
      <c r="AS360" s="74"/>
      <c r="AT360" s="74"/>
      <c r="AU360" s="74"/>
      <c r="AV360" s="74"/>
      <c r="AW360" s="74"/>
      <c r="AX360" s="74"/>
      <c r="AY360" s="39"/>
      <c r="AZ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</row>
    <row r="361" spans="1:96" ht="15.75">
      <c r="A361">
        <v>412</v>
      </c>
      <c r="C361" s="73"/>
      <c r="D361" s="73"/>
      <c r="E361" s="42">
        <v>51</v>
      </c>
      <c r="F361" s="135" t="s">
        <v>317</v>
      </c>
      <c r="G361" s="74"/>
      <c r="H361" s="67">
        <v>1</v>
      </c>
      <c r="I361" s="188" t="s">
        <v>234</v>
      </c>
      <c r="J361" s="74"/>
      <c r="K361" s="1"/>
      <c r="L361" s="1"/>
      <c r="M361" s="1"/>
      <c r="N361" s="1"/>
      <c r="O361" s="170">
        <v>1</v>
      </c>
      <c r="P361" s="1"/>
      <c r="Q361" s="1"/>
      <c r="R361" s="1"/>
      <c r="S361" s="1"/>
      <c r="T361" s="1"/>
      <c r="U361" s="1"/>
      <c r="V361" s="170">
        <v>1</v>
      </c>
      <c r="W361" s="1"/>
      <c r="X361" s="1"/>
      <c r="Y361" s="1"/>
      <c r="Z361" s="1"/>
      <c r="AA361" s="1"/>
      <c r="AB361" s="1"/>
      <c r="AC361" s="170">
        <v>1</v>
      </c>
      <c r="AD361" s="1"/>
      <c r="AE361" s="1"/>
      <c r="AF361" s="1"/>
      <c r="AG361" s="1"/>
      <c r="AH361" s="1"/>
      <c r="AI361" s="1"/>
      <c r="AJ361" s="170">
        <v>1</v>
      </c>
      <c r="AK361" s="1"/>
      <c r="AL361" s="1"/>
      <c r="AM361" s="1"/>
      <c r="AN361" s="1"/>
      <c r="AO361" s="1"/>
      <c r="AP361" s="1"/>
      <c r="AQ361" s="1"/>
      <c r="AR361" s="1"/>
      <c r="AS361" s="74"/>
      <c r="AT361" s="74"/>
      <c r="AU361" s="74"/>
      <c r="AV361" s="74"/>
      <c r="AW361" s="74"/>
      <c r="AX361" s="74"/>
      <c r="AY361" s="39"/>
      <c r="AZ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</row>
    <row r="362" spans="1:96" ht="15.75">
      <c r="A362">
        <v>413</v>
      </c>
      <c r="E362" s="42">
        <v>52</v>
      </c>
      <c r="F362" s="135" t="s">
        <v>318</v>
      </c>
      <c r="G362" s="136"/>
      <c r="H362" s="60">
        <v>1</v>
      </c>
      <c r="I362" s="181" t="s">
        <v>638</v>
      </c>
      <c r="K362" s="1"/>
      <c r="L362" s="1"/>
      <c r="M362" s="1"/>
      <c r="N362" s="1"/>
      <c r="O362" s="170">
        <v>1</v>
      </c>
      <c r="P362" s="1"/>
      <c r="Q362" s="1"/>
      <c r="R362" s="1"/>
      <c r="S362" s="1"/>
      <c r="T362" s="1"/>
      <c r="U362" s="1"/>
      <c r="V362" s="170">
        <v>1</v>
      </c>
      <c r="W362" s="1"/>
      <c r="X362" s="1"/>
      <c r="Y362" s="1"/>
      <c r="Z362" s="1"/>
      <c r="AA362" s="1"/>
      <c r="AB362" s="1"/>
      <c r="AC362" s="170">
        <v>1</v>
      </c>
      <c r="AD362" s="1"/>
      <c r="AE362" s="1"/>
      <c r="AF362" s="1"/>
      <c r="AG362" s="1"/>
      <c r="AH362" s="1"/>
      <c r="AI362" s="1"/>
      <c r="AJ362" s="172">
        <v>1</v>
      </c>
      <c r="AK362" s="1"/>
      <c r="AL362" s="1"/>
      <c r="AM362" s="1"/>
      <c r="AN362" s="1"/>
      <c r="AO362" s="1"/>
      <c r="AP362" s="1"/>
      <c r="AQ362" s="1"/>
      <c r="AR362" s="1"/>
      <c r="AS362" s="40"/>
      <c r="AT362" s="40"/>
      <c r="AU362" s="40"/>
      <c r="AV362" s="40"/>
      <c r="AW362" s="40"/>
      <c r="AX362" s="40"/>
      <c r="AY362" s="39"/>
      <c r="AZ362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</row>
    <row r="363" spans="5:96" ht="15.75">
      <c r="E363" s="42">
        <v>53</v>
      </c>
      <c r="F363" s="135" t="s">
        <v>335</v>
      </c>
      <c r="G363" s="136"/>
      <c r="H363" s="60">
        <v>1</v>
      </c>
      <c r="K363" s="1"/>
      <c r="L363" s="1"/>
      <c r="M363" s="1"/>
      <c r="N363" s="1"/>
      <c r="O363" s="170">
        <v>0.5</v>
      </c>
      <c r="P363" s="1"/>
      <c r="Q363" s="1"/>
      <c r="R363" s="1"/>
      <c r="S363" s="1"/>
      <c r="T363" s="1"/>
      <c r="U363" s="1"/>
      <c r="V363" s="1"/>
      <c r="W363" s="170">
        <v>0.5</v>
      </c>
      <c r="X363" s="1"/>
      <c r="Y363" s="1"/>
      <c r="Z363" s="1"/>
      <c r="AA363" s="1"/>
      <c r="AB363" s="1"/>
      <c r="AC363" s="1"/>
      <c r="AD363" s="170">
        <v>0</v>
      </c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40"/>
      <c r="AT363" s="40"/>
      <c r="AU363" s="40"/>
      <c r="AV363" s="40"/>
      <c r="AW363" s="40"/>
      <c r="AX363" s="40"/>
      <c r="AY363" s="39"/>
      <c r="AZ363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</row>
    <row r="364" spans="1:96" ht="15.75">
      <c r="A364">
        <v>415</v>
      </c>
      <c r="E364" s="42">
        <v>54</v>
      </c>
      <c r="F364" s="138" t="s">
        <v>336</v>
      </c>
      <c r="G364" s="136"/>
      <c r="H364" s="60">
        <v>1</v>
      </c>
      <c r="I364" s="186"/>
      <c r="J364" s="7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75"/>
      <c r="AY364" s="39"/>
      <c r="AZ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</row>
    <row r="365" spans="1:96" ht="15.75">
      <c r="A365">
        <v>416</v>
      </c>
      <c r="E365" s="55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39"/>
      <c r="AZ365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</row>
    <row r="366" spans="1:96" ht="15.75">
      <c r="A366">
        <v>417</v>
      </c>
      <c r="E366" s="45"/>
      <c r="F366" s="60"/>
      <c r="G366" s="60"/>
      <c r="H366" s="60"/>
      <c r="I366" s="196"/>
      <c r="J366" s="17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2"/>
      <c r="AZ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</row>
    <row r="367" spans="1:72" ht="18">
      <c r="A367">
        <v>418</v>
      </c>
      <c r="C367" s="51">
        <v>18</v>
      </c>
      <c r="E367" s="46"/>
      <c r="F367" s="47" t="s">
        <v>16</v>
      </c>
      <c r="G367" s="58" t="s">
        <v>1</v>
      </c>
      <c r="H367" s="58" t="s">
        <v>1</v>
      </c>
      <c r="I367" s="190"/>
      <c r="J367" s="163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  <c r="X367" s="164"/>
      <c r="Y367" s="164"/>
      <c r="Z367" s="164"/>
      <c r="AA367" s="164"/>
      <c r="AB367" s="164"/>
      <c r="AC367" s="164"/>
      <c r="AD367" s="164"/>
      <c r="AE367" s="164"/>
      <c r="AF367" s="164"/>
      <c r="AG367" s="164"/>
      <c r="AH367" s="164"/>
      <c r="AI367" s="164"/>
      <c r="AJ367" s="164"/>
      <c r="AK367" s="164"/>
      <c r="AL367" s="164"/>
      <c r="AM367" s="164"/>
      <c r="AN367" s="164"/>
      <c r="AO367" s="164"/>
      <c r="AP367" s="164"/>
      <c r="AQ367" s="164"/>
      <c r="AR367" s="164"/>
      <c r="AS367" s="164"/>
      <c r="AT367" s="164"/>
      <c r="AU367" s="164"/>
      <c r="AV367" s="164"/>
      <c r="AW367" s="164"/>
      <c r="AX367" s="164"/>
      <c r="AY367" s="39"/>
      <c r="AZ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ht="15.75">
      <c r="A368">
        <v>419</v>
      </c>
      <c r="E368" s="77"/>
      <c r="F368" s="79">
        <f>'RESUM MENSUAL ENVASOS'!F18</f>
        <v>4660</v>
      </c>
      <c r="G368" s="67"/>
      <c r="H368" s="67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  <c r="V368" s="141"/>
      <c r="W368" s="141"/>
      <c r="X368" s="141"/>
      <c r="Y368" s="141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1"/>
      <c r="AL368" s="141"/>
      <c r="AM368" s="141"/>
      <c r="AN368" s="141"/>
      <c r="AO368" s="141"/>
      <c r="AP368" s="141"/>
      <c r="AQ368" s="141"/>
      <c r="AR368" s="141"/>
      <c r="AS368" s="141"/>
      <c r="AT368" s="141"/>
      <c r="AU368" s="141"/>
      <c r="AV368" s="141"/>
      <c r="AW368" s="141"/>
      <c r="AX368" s="141"/>
      <c r="AY368" s="39"/>
      <c r="AZ368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ht="15.75">
      <c r="A369">
        <v>420</v>
      </c>
      <c r="E369" s="55"/>
      <c r="F369" s="43" t="s">
        <v>6</v>
      </c>
      <c r="G369" s="43"/>
      <c r="H369" s="16" t="s">
        <v>1</v>
      </c>
      <c r="K369" s="145">
        <f aca="true" t="shared" si="10" ref="K369:AS369">K7</f>
        <v>1</v>
      </c>
      <c r="L369" s="145">
        <f t="shared" si="10"/>
        <v>2</v>
      </c>
      <c r="M369" s="145">
        <f t="shared" si="10"/>
        <v>3</v>
      </c>
      <c r="N369" s="145">
        <f t="shared" si="10"/>
        <v>4</v>
      </c>
      <c r="O369" s="145">
        <f t="shared" si="10"/>
        <v>5</v>
      </c>
      <c r="P369" s="145">
        <f t="shared" si="10"/>
        <v>6</v>
      </c>
      <c r="Q369" s="145">
        <f t="shared" si="10"/>
        <v>7</v>
      </c>
      <c r="R369" s="145">
        <f t="shared" si="10"/>
        <v>8</v>
      </c>
      <c r="S369" s="145">
        <f t="shared" si="10"/>
        <v>9</v>
      </c>
      <c r="T369" s="145">
        <f t="shared" si="10"/>
        <v>10</v>
      </c>
      <c r="U369" s="145">
        <f t="shared" si="10"/>
        <v>11</v>
      </c>
      <c r="V369" s="145">
        <f t="shared" si="10"/>
        <v>12</v>
      </c>
      <c r="W369" s="145">
        <f t="shared" si="10"/>
        <v>13</v>
      </c>
      <c r="X369" s="145">
        <f t="shared" si="10"/>
        <v>14</v>
      </c>
      <c r="Y369" s="145">
        <f t="shared" si="10"/>
        <v>15</v>
      </c>
      <c r="Z369" s="145">
        <f t="shared" si="10"/>
        <v>16</v>
      </c>
      <c r="AA369" s="145">
        <f t="shared" si="10"/>
        <v>17</v>
      </c>
      <c r="AB369" s="145">
        <f t="shared" si="10"/>
        <v>18</v>
      </c>
      <c r="AC369" s="145">
        <f t="shared" si="10"/>
        <v>19</v>
      </c>
      <c r="AD369" s="145">
        <f t="shared" si="10"/>
        <v>20</v>
      </c>
      <c r="AE369" s="145">
        <f t="shared" si="10"/>
        <v>21</v>
      </c>
      <c r="AF369" s="145">
        <f t="shared" si="10"/>
        <v>22</v>
      </c>
      <c r="AG369" s="145">
        <f t="shared" si="10"/>
        <v>23</v>
      </c>
      <c r="AH369" s="145">
        <f t="shared" si="10"/>
        <v>24</v>
      </c>
      <c r="AI369" s="145">
        <f t="shared" si="10"/>
        <v>25</v>
      </c>
      <c r="AJ369" s="145">
        <f t="shared" si="10"/>
        <v>26</v>
      </c>
      <c r="AK369" s="145">
        <f t="shared" si="10"/>
        <v>27</v>
      </c>
      <c r="AL369" s="145">
        <f t="shared" si="10"/>
        <v>28</v>
      </c>
      <c r="AM369" s="145">
        <f t="shared" si="10"/>
        <v>29</v>
      </c>
      <c r="AN369" s="145">
        <f t="shared" si="10"/>
        <v>30</v>
      </c>
      <c r="AO369" s="145">
        <f t="shared" si="10"/>
        <v>31</v>
      </c>
      <c r="AP369" s="145">
        <f t="shared" si="10"/>
        <v>0</v>
      </c>
      <c r="AQ369" s="145">
        <f t="shared" si="10"/>
        <v>0</v>
      </c>
      <c r="AR369" s="145">
        <f t="shared" si="10"/>
        <v>0</v>
      </c>
      <c r="AS369" s="145">
        <f t="shared" si="10"/>
        <v>0</v>
      </c>
      <c r="AT369" s="145">
        <f>AT7</f>
        <v>0</v>
      </c>
      <c r="AU369" s="145">
        <f>AU7</f>
        <v>0</v>
      </c>
      <c r="AV369" s="145">
        <f>AV7</f>
        <v>0</v>
      </c>
      <c r="AW369" s="145">
        <f>AW7</f>
        <v>0</v>
      </c>
      <c r="AX369" s="145">
        <f>AX7</f>
        <v>0</v>
      </c>
      <c r="AY369" s="39"/>
      <c r="AZ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ht="15.75">
      <c r="A370">
        <v>421</v>
      </c>
      <c r="E370" s="42">
        <v>1</v>
      </c>
      <c r="F370" s="135" t="s">
        <v>582</v>
      </c>
      <c r="G370" s="136"/>
      <c r="H370" s="60">
        <v>1</v>
      </c>
      <c r="I370" s="181" t="s">
        <v>638</v>
      </c>
      <c r="K370" s="145"/>
      <c r="L370" s="145"/>
      <c r="M370" s="145"/>
      <c r="N370" s="145"/>
      <c r="O370" s="145"/>
      <c r="P370" s="145"/>
      <c r="Q370" s="170">
        <v>1</v>
      </c>
      <c r="R370" s="145"/>
      <c r="S370" s="145"/>
      <c r="T370" s="145"/>
      <c r="U370" s="145"/>
      <c r="V370" s="145"/>
      <c r="W370" s="145"/>
      <c r="X370" s="170">
        <v>1</v>
      </c>
      <c r="Y370" s="145"/>
      <c r="Z370" s="145"/>
      <c r="AA370" s="145"/>
      <c r="AB370" s="145"/>
      <c r="AC370" s="145"/>
      <c r="AD370" s="145"/>
      <c r="AE370" s="170">
        <v>1</v>
      </c>
      <c r="AF370" s="145"/>
      <c r="AG370" s="145"/>
      <c r="AH370" s="145"/>
      <c r="AI370" s="145"/>
      <c r="AJ370" s="145"/>
      <c r="AK370" s="145"/>
      <c r="AL370" s="170">
        <v>1</v>
      </c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40"/>
      <c r="AY370" s="39"/>
      <c r="AZ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ht="15.75">
      <c r="A371">
        <v>422</v>
      </c>
      <c r="E371" s="42">
        <v>2</v>
      </c>
      <c r="F371" s="135" t="s">
        <v>478</v>
      </c>
      <c r="G371" s="136">
        <v>1</v>
      </c>
      <c r="H371" s="60">
        <v>1</v>
      </c>
      <c r="I371" s="181" t="s">
        <v>638</v>
      </c>
      <c r="K371" s="145"/>
      <c r="L371" s="145"/>
      <c r="M371" s="145"/>
      <c r="N371" s="170">
        <v>1</v>
      </c>
      <c r="O371" s="145"/>
      <c r="P371" s="145"/>
      <c r="Q371" s="170">
        <v>1</v>
      </c>
      <c r="R371" s="145"/>
      <c r="S371" s="145"/>
      <c r="T371" s="145"/>
      <c r="U371" s="170">
        <v>1</v>
      </c>
      <c r="V371" s="145"/>
      <c r="W371" s="145"/>
      <c r="X371" s="170">
        <v>1</v>
      </c>
      <c r="Y371" s="145"/>
      <c r="Z371" s="145"/>
      <c r="AA371" s="145"/>
      <c r="AB371" s="170">
        <v>1</v>
      </c>
      <c r="AC371" s="145"/>
      <c r="AD371" s="145"/>
      <c r="AE371" s="170">
        <v>1</v>
      </c>
      <c r="AF371" s="145"/>
      <c r="AG371" s="145"/>
      <c r="AH371" s="145"/>
      <c r="AI371" s="170">
        <v>1</v>
      </c>
      <c r="AJ371" s="145"/>
      <c r="AK371" s="145"/>
      <c r="AL371" s="170">
        <v>1</v>
      </c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40"/>
      <c r="AY371" s="39"/>
      <c r="AZ37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ht="15.75">
      <c r="A372">
        <v>423</v>
      </c>
      <c r="E372" s="42">
        <v>3</v>
      </c>
      <c r="F372" s="135" t="s">
        <v>479</v>
      </c>
      <c r="G372" s="136">
        <v>1</v>
      </c>
      <c r="H372" s="60">
        <v>1</v>
      </c>
      <c r="I372" s="181" t="s">
        <v>638</v>
      </c>
      <c r="K372" s="145"/>
      <c r="L372" s="145"/>
      <c r="M372" s="145"/>
      <c r="N372" s="170">
        <v>1</v>
      </c>
      <c r="O372" s="145"/>
      <c r="P372" s="145"/>
      <c r="Q372" s="170">
        <v>0.5</v>
      </c>
      <c r="R372" s="145"/>
      <c r="S372" s="145"/>
      <c r="T372" s="145"/>
      <c r="U372" s="170">
        <v>1</v>
      </c>
      <c r="V372" s="145"/>
      <c r="W372" s="145"/>
      <c r="X372" s="170">
        <v>1</v>
      </c>
      <c r="Y372" s="145"/>
      <c r="Z372" s="145"/>
      <c r="AA372" s="145"/>
      <c r="AB372" s="170">
        <v>1</v>
      </c>
      <c r="AC372" s="145"/>
      <c r="AD372" s="145"/>
      <c r="AE372" s="170">
        <v>1</v>
      </c>
      <c r="AF372" s="145"/>
      <c r="AG372" s="145"/>
      <c r="AH372" s="145"/>
      <c r="AI372" s="170">
        <v>1</v>
      </c>
      <c r="AJ372" s="145"/>
      <c r="AK372" s="145"/>
      <c r="AL372" s="170">
        <v>0.5</v>
      </c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40"/>
      <c r="AY372" s="39"/>
      <c r="AZ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96" ht="15.75">
      <c r="A373">
        <v>424</v>
      </c>
      <c r="E373" s="42">
        <v>4</v>
      </c>
      <c r="F373" s="135" t="s">
        <v>480</v>
      </c>
      <c r="H373" s="60">
        <v>1</v>
      </c>
      <c r="I373" s="181" t="s">
        <v>234</v>
      </c>
      <c r="K373" s="145"/>
      <c r="L373" s="145"/>
      <c r="M373" s="145"/>
      <c r="N373" s="145"/>
      <c r="O373" s="145"/>
      <c r="P373" s="145"/>
      <c r="Q373" s="170">
        <v>1</v>
      </c>
      <c r="R373" s="145"/>
      <c r="S373" s="145"/>
      <c r="T373" s="145"/>
      <c r="U373" s="145"/>
      <c r="V373" s="145"/>
      <c r="W373" s="145"/>
      <c r="X373" s="170">
        <v>0.5</v>
      </c>
      <c r="Y373" s="145"/>
      <c r="Z373" s="145"/>
      <c r="AA373" s="145"/>
      <c r="AB373" s="145"/>
      <c r="AC373" s="145"/>
      <c r="AD373" s="145"/>
      <c r="AE373" s="170">
        <v>0.5</v>
      </c>
      <c r="AF373" s="145"/>
      <c r="AG373" s="145"/>
      <c r="AH373" s="145"/>
      <c r="AI373" s="145"/>
      <c r="AJ373" s="145"/>
      <c r="AK373" s="145"/>
      <c r="AL373" s="170">
        <v>1</v>
      </c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40"/>
      <c r="AY373" s="39"/>
      <c r="AZ373" s="40"/>
      <c r="BA373" s="40"/>
      <c r="BB373" s="40"/>
      <c r="BC373" s="40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</row>
    <row r="374" spans="1:72" ht="15.75">
      <c r="A374">
        <v>425</v>
      </c>
      <c r="E374" s="42">
        <v>5</v>
      </c>
      <c r="F374" s="135" t="s">
        <v>174</v>
      </c>
      <c r="H374" s="60">
        <v>1</v>
      </c>
      <c r="I374" s="181" t="s">
        <v>234</v>
      </c>
      <c r="K374" s="145"/>
      <c r="L374" s="145"/>
      <c r="M374" s="145"/>
      <c r="N374" s="145"/>
      <c r="O374" s="145"/>
      <c r="P374" s="145"/>
      <c r="Q374" s="170">
        <v>0.5</v>
      </c>
      <c r="R374" s="145"/>
      <c r="S374" s="145"/>
      <c r="T374" s="145"/>
      <c r="U374" s="145"/>
      <c r="V374" s="145"/>
      <c r="W374" s="145"/>
      <c r="X374" s="170">
        <v>0.5</v>
      </c>
      <c r="Y374" s="145"/>
      <c r="Z374" s="145"/>
      <c r="AA374" s="145"/>
      <c r="AB374" s="145"/>
      <c r="AC374" s="145"/>
      <c r="AD374" s="145"/>
      <c r="AE374" s="170">
        <v>0.5</v>
      </c>
      <c r="AF374" s="145"/>
      <c r="AG374" s="145"/>
      <c r="AH374" s="145"/>
      <c r="AI374" s="145"/>
      <c r="AJ374" s="145"/>
      <c r="AK374" s="145"/>
      <c r="AL374" s="170">
        <v>0.5</v>
      </c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40"/>
      <c r="AY374" s="39"/>
      <c r="AZ374" s="40"/>
      <c r="BA374" s="40"/>
      <c r="BB374" s="40"/>
      <c r="BC374" s="40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ht="15.75">
      <c r="A375">
        <v>426</v>
      </c>
      <c r="E375" s="42">
        <v>6</v>
      </c>
      <c r="F375" s="135" t="s">
        <v>175</v>
      </c>
      <c r="G375" s="136">
        <v>1</v>
      </c>
      <c r="H375" s="60">
        <v>1</v>
      </c>
      <c r="I375" s="181" t="s">
        <v>638</v>
      </c>
      <c r="K375" s="145"/>
      <c r="L375" s="145"/>
      <c r="M375" s="145"/>
      <c r="N375" s="170">
        <v>1</v>
      </c>
      <c r="O375" s="145"/>
      <c r="P375" s="145"/>
      <c r="Q375" s="170">
        <v>0.5</v>
      </c>
      <c r="R375" s="145"/>
      <c r="S375" s="145"/>
      <c r="T375" s="145"/>
      <c r="U375" s="170">
        <v>1</v>
      </c>
      <c r="V375" s="145"/>
      <c r="W375" s="145"/>
      <c r="X375" s="170">
        <v>1</v>
      </c>
      <c r="Y375" s="145"/>
      <c r="Z375" s="145"/>
      <c r="AA375" s="145"/>
      <c r="AB375" s="170">
        <v>1</v>
      </c>
      <c r="AC375" s="145"/>
      <c r="AD375" s="145"/>
      <c r="AE375" s="170">
        <v>1</v>
      </c>
      <c r="AF375" s="145"/>
      <c r="AG375" s="145"/>
      <c r="AH375" s="145"/>
      <c r="AI375" s="170">
        <v>1</v>
      </c>
      <c r="AJ375" s="145"/>
      <c r="AK375" s="145"/>
      <c r="AL375" s="170">
        <v>1</v>
      </c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40"/>
      <c r="AY375" s="39"/>
      <c r="AZ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ht="15.75">
      <c r="A376">
        <v>427</v>
      </c>
      <c r="E376" s="42">
        <v>7</v>
      </c>
      <c r="F376" s="135" t="s">
        <v>583</v>
      </c>
      <c r="G376" s="136">
        <v>1</v>
      </c>
      <c r="H376" s="60">
        <v>1</v>
      </c>
      <c r="I376" s="181" t="s">
        <v>234</v>
      </c>
      <c r="K376" s="145"/>
      <c r="L376" s="145"/>
      <c r="M376" s="145"/>
      <c r="N376" s="170">
        <v>1</v>
      </c>
      <c r="O376" s="145"/>
      <c r="P376" s="145"/>
      <c r="Q376" s="170">
        <v>1</v>
      </c>
      <c r="R376" s="145"/>
      <c r="S376" s="145"/>
      <c r="T376" s="145"/>
      <c r="U376" s="170">
        <v>1</v>
      </c>
      <c r="V376" s="145"/>
      <c r="W376" s="145"/>
      <c r="X376" s="170">
        <v>1</v>
      </c>
      <c r="Y376" s="145"/>
      <c r="Z376" s="145"/>
      <c r="AA376" s="145"/>
      <c r="AB376" s="170">
        <v>1</v>
      </c>
      <c r="AC376" s="145"/>
      <c r="AD376" s="145"/>
      <c r="AE376" s="170">
        <v>0.5</v>
      </c>
      <c r="AF376" s="145"/>
      <c r="AG376" s="145"/>
      <c r="AH376" s="145"/>
      <c r="AI376" s="170">
        <v>1</v>
      </c>
      <c r="AJ376" s="145"/>
      <c r="AK376" s="145"/>
      <c r="AL376" s="170">
        <v>1</v>
      </c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40"/>
      <c r="AY376" s="39"/>
      <c r="AZ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ht="15.75">
      <c r="A377">
        <v>428</v>
      </c>
      <c r="E377" s="42">
        <v>8</v>
      </c>
      <c r="F377" s="135" t="s">
        <v>93</v>
      </c>
      <c r="H377" s="60">
        <v>1</v>
      </c>
      <c r="I377" s="181" t="s">
        <v>638</v>
      </c>
      <c r="K377" s="145"/>
      <c r="L377" s="145"/>
      <c r="M377" s="145"/>
      <c r="N377" s="145"/>
      <c r="O377" s="145"/>
      <c r="P377" s="145"/>
      <c r="Q377" s="170">
        <v>0.5</v>
      </c>
      <c r="R377" s="145"/>
      <c r="S377" s="145"/>
      <c r="T377" s="145"/>
      <c r="U377" s="145"/>
      <c r="V377" s="145"/>
      <c r="W377" s="145"/>
      <c r="X377" s="170">
        <v>0.5</v>
      </c>
      <c r="Y377" s="145"/>
      <c r="Z377" s="145"/>
      <c r="AA377" s="145"/>
      <c r="AB377" s="145"/>
      <c r="AC377" s="145"/>
      <c r="AD377" s="145"/>
      <c r="AE377" s="170">
        <v>1</v>
      </c>
      <c r="AF377" s="145"/>
      <c r="AG377" s="145"/>
      <c r="AH377" s="145"/>
      <c r="AI377" s="145"/>
      <c r="AJ377" s="145"/>
      <c r="AK377" s="145"/>
      <c r="AL377" s="170">
        <v>0.5</v>
      </c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40"/>
      <c r="AY377" s="39"/>
      <c r="AZ377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ht="15.75">
      <c r="A378">
        <v>429</v>
      </c>
      <c r="E378" s="42">
        <v>9</v>
      </c>
      <c r="F378" s="135" t="s">
        <v>481</v>
      </c>
      <c r="H378" s="60">
        <v>1</v>
      </c>
      <c r="I378" s="181" t="s">
        <v>638</v>
      </c>
      <c r="K378" s="145"/>
      <c r="L378" s="145"/>
      <c r="M378" s="145"/>
      <c r="N378" s="145"/>
      <c r="O378" s="145"/>
      <c r="P378" s="145"/>
      <c r="Q378" s="170">
        <v>0.5</v>
      </c>
      <c r="R378" s="145"/>
      <c r="S378" s="145"/>
      <c r="T378" s="145"/>
      <c r="U378" s="145"/>
      <c r="V378" s="145"/>
      <c r="W378" s="145"/>
      <c r="X378" s="170">
        <v>1</v>
      </c>
      <c r="Y378" s="145"/>
      <c r="Z378" s="145"/>
      <c r="AA378" s="145"/>
      <c r="AB378" s="145"/>
      <c r="AC378" s="145"/>
      <c r="AD378" s="145"/>
      <c r="AE378" s="170">
        <v>1</v>
      </c>
      <c r="AF378" s="145"/>
      <c r="AG378" s="145"/>
      <c r="AH378" s="145"/>
      <c r="AI378" s="145"/>
      <c r="AJ378" s="145"/>
      <c r="AK378" s="145"/>
      <c r="AL378" s="170">
        <v>1</v>
      </c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40"/>
      <c r="AY378" s="39"/>
      <c r="AZ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ht="15.75">
      <c r="A379">
        <v>430</v>
      </c>
      <c r="E379" s="42">
        <v>10</v>
      </c>
      <c r="F379" s="135" t="s">
        <v>176</v>
      </c>
      <c r="G379" s="136"/>
      <c r="H379" s="16">
        <v>1</v>
      </c>
      <c r="I379" s="181" t="s">
        <v>638</v>
      </c>
      <c r="K379" s="145"/>
      <c r="L379" s="145"/>
      <c r="M379" s="145"/>
      <c r="N379" s="145"/>
      <c r="O379" s="145"/>
      <c r="P379" s="145"/>
      <c r="Q379" s="170">
        <v>1</v>
      </c>
      <c r="R379" s="145"/>
      <c r="S379" s="145"/>
      <c r="T379" s="145"/>
      <c r="U379" s="145"/>
      <c r="V379" s="145"/>
      <c r="W379" s="145"/>
      <c r="X379" s="170">
        <v>1</v>
      </c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70">
        <v>0.5</v>
      </c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40"/>
      <c r="AY379" s="39"/>
      <c r="AZ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ht="15.75">
      <c r="A380">
        <v>431</v>
      </c>
      <c r="E380" s="42">
        <v>11</v>
      </c>
      <c r="F380" s="135" t="s">
        <v>584</v>
      </c>
      <c r="G380" s="136"/>
      <c r="H380" s="60">
        <v>1</v>
      </c>
      <c r="I380" s="181" t="s">
        <v>234</v>
      </c>
      <c r="K380" s="145"/>
      <c r="L380" s="145"/>
      <c r="M380" s="145"/>
      <c r="N380" s="145"/>
      <c r="O380" s="145"/>
      <c r="P380" s="145"/>
      <c r="Q380" s="170">
        <v>1</v>
      </c>
      <c r="R380" s="145"/>
      <c r="S380" s="145"/>
      <c r="T380" s="145"/>
      <c r="U380" s="145"/>
      <c r="V380" s="145"/>
      <c r="W380" s="145"/>
      <c r="X380" s="170">
        <v>0.5</v>
      </c>
      <c r="Y380" s="145"/>
      <c r="Z380" s="145"/>
      <c r="AA380" s="145"/>
      <c r="AB380" s="145"/>
      <c r="AC380" s="145"/>
      <c r="AD380" s="145"/>
      <c r="AE380" s="170">
        <v>0.5</v>
      </c>
      <c r="AF380" s="145"/>
      <c r="AG380" s="145"/>
      <c r="AH380" s="145"/>
      <c r="AI380" s="145"/>
      <c r="AJ380" s="145"/>
      <c r="AK380" s="145"/>
      <c r="AL380" s="170">
        <v>1</v>
      </c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40"/>
      <c r="AY380" s="39"/>
      <c r="AZ380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ht="15.75">
      <c r="A381">
        <v>432</v>
      </c>
      <c r="E381" s="42">
        <v>12</v>
      </c>
      <c r="F381" s="135" t="s">
        <v>585</v>
      </c>
      <c r="G381" s="136"/>
      <c r="H381" s="60">
        <v>1</v>
      </c>
      <c r="I381" s="181" t="s">
        <v>234</v>
      </c>
      <c r="K381" s="145"/>
      <c r="L381" s="145"/>
      <c r="M381" s="145"/>
      <c r="N381" s="145"/>
      <c r="O381" s="145"/>
      <c r="P381" s="145"/>
      <c r="Q381" s="170">
        <v>1</v>
      </c>
      <c r="R381" s="145"/>
      <c r="S381" s="145"/>
      <c r="T381" s="145"/>
      <c r="U381" s="145"/>
      <c r="V381" s="145"/>
      <c r="W381" s="145"/>
      <c r="X381" s="170">
        <v>1</v>
      </c>
      <c r="Y381" s="145"/>
      <c r="Z381" s="145"/>
      <c r="AA381" s="145"/>
      <c r="AB381" s="145"/>
      <c r="AC381" s="145"/>
      <c r="AD381" s="145"/>
      <c r="AE381" s="170">
        <v>0.5</v>
      </c>
      <c r="AF381" s="145"/>
      <c r="AG381" s="145"/>
      <c r="AH381" s="145"/>
      <c r="AI381" s="145"/>
      <c r="AJ381" s="145"/>
      <c r="AK381" s="145"/>
      <c r="AL381" s="170">
        <v>1</v>
      </c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40"/>
      <c r="AY381" s="39"/>
      <c r="AZ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ht="15.75">
      <c r="A382">
        <v>433</v>
      </c>
      <c r="E382" s="42">
        <v>13</v>
      </c>
      <c r="F382" s="135" t="s">
        <v>482</v>
      </c>
      <c r="G382" s="136"/>
      <c r="H382" s="60">
        <v>1</v>
      </c>
      <c r="I382" s="181" t="s">
        <v>638</v>
      </c>
      <c r="K382" s="145"/>
      <c r="L382" s="145"/>
      <c r="M382" s="145"/>
      <c r="N382" s="145"/>
      <c r="O382" s="145"/>
      <c r="P382" s="145"/>
      <c r="Q382" s="170">
        <v>1</v>
      </c>
      <c r="R382" s="145"/>
      <c r="S382" s="145"/>
      <c r="T382" s="145"/>
      <c r="U382" s="145"/>
      <c r="V382" s="145"/>
      <c r="W382" s="145"/>
      <c r="X382" s="170">
        <v>1</v>
      </c>
      <c r="Y382" s="145"/>
      <c r="Z382" s="145"/>
      <c r="AA382" s="145"/>
      <c r="AB382" s="145"/>
      <c r="AC382" s="145"/>
      <c r="AD382" s="145"/>
      <c r="AE382" s="170">
        <v>1</v>
      </c>
      <c r="AF382" s="145"/>
      <c r="AG382" s="145"/>
      <c r="AH382" s="145"/>
      <c r="AI382" s="145"/>
      <c r="AJ382" s="145"/>
      <c r="AK382" s="145"/>
      <c r="AL382" s="170">
        <v>0.5</v>
      </c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40"/>
      <c r="AY382" s="39"/>
      <c r="AZ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ht="15.75">
      <c r="A383">
        <v>434</v>
      </c>
      <c r="E383" s="42">
        <v>14</v>
      </c>
      <c r="F383" s="135" t="s">
        <v>586</v>
      </c>
      <c r="G383" s="136"/>
      <c r="H383" s="60">
        <v>1</v>
      </c>
      <c r="I383" s="181" t="s">
        <v>638</v>
      </c>
      <c r="K383" s="145"/>
      <c r="L383" s="145"/>
      <c r="M383" s="145"/>
      <c r="N383" s="145"/>
      <c r="O383" s="145"/>
      <c r="P383" s="145"/>
      <c r="Q383" s="170">
        <v>0.5</v>
      </c>
      <c r="R383" s="145"/>
      <c r="S383" s="145"/>
      <c r="T383" s="145"/>
      <c r="U383" s="145"/>
      <c r="V383" s="145"/>
      <c r="W383" s="145"/>
      <c r="X383" s="170">
        <v>1</v>
      </c>
      <c r="Y383" s="145"/>
      <c r="Z383" s="145"/>
      <c r="AA383" s="145"/>
      <c r="AB383" s="145"/>
      <c r="AC383" s="145"/>
      <c r="AD383" s="145"/>
      <c r="AE383" s="170">
        <v>1</v>
      </c>
      <c r="AF383" s="145"/>
      <c r="AG383" s="145"/>
      <c r="AH383" s="145"/>
      <c r="AI383" s="145"/>
      <c r="AJ383" s="145"/>
      <c r="AK383" s="145"/>
      <c r="AL383" s="170">
        <v>0.5</v>
      </c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40"/>
      <c r="AY383" s="39"/>
      <c r="AZ383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ht="15.75">
      <c r="A384">
        <v>435</v>
      </c>
      <c r="E384" s="42">
        <v>15</v>
      </c>
      <c r="F384" s="135" t="s">
        <v>65</v>
      </c>
      <c r="G384" s="136">
        <v>1</v>
      </c>
      <c r="H384" s="60">
        <v>1</v>
      </c>
      <c r="I384" s="181" t="s">
        <v>234</v>
      </c>
      <c r="K384" s="145"/>
      <c r="L384" s="145"/>
      <c r="M384" s="145"/>
      <c r="N384" s="170">
        <v>1</v>
      </c>
      <c r="O384" s="145"/>
      <c r="P384" s="145"/>
      <c r="Q384" s="170">
        <v>1</v>
      </c>
      <c r="R384" s="145"/>
      <c r="S384" s="145"/>
      <c r="T384" s="145"/>
      <c r="U384" s="170">
        <v>1</v>
      </c>
      <c r="V384" s="145"/>
      <c r="W384" s="145"/>
      <c r="X384" s="170">
        <v>1</v>
      </c>
      <c r="Y384" s="145"/>
      <c r="Z384" s="145"/>
      <c r="AA384" s="145"/>
      <c r="AB384" s="170">
        <v>1</v>
      </c>
      <c r="AC384" s="145"/>
      <c r="AD384" s="145"/>
      <c r="AE384" s="170">
        <v>0.5</v>
      </c>
      <c r="AF384" s="145"/>
      <c r="AG384" s="145"/>
      <c r="AH384" s="145"/>
      <c r="AI384" s="170">
        <v>1</v>
      </c>
      <c r="AJ384" s="145"/>
      <c r="AK384" s="145"/>
      <c r="AL384" s="170">
        <v>1</v>
      </c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40"/>
      <c r="AY384" s="39"/>
      <c r="AZ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ht="15.75">
      <c r="A385">
        <v>436</v>
      </c>
      <c r="E385" s="42">
        <v>16</v>
      </c>
      <c r="F385" s="135" t="s">
        <v>483</v>
      </c>
      <c r="G385" s="136"/>
      <c r="H385" s="60">
        <v>1</v>
      </c>
      <c r="I385" s="181" t="s">
        <v>234</v>
      </c>
      <c r="K385" s="145"/>
      <c r="L385" s="145"/>
      <c r="M385" s="145"/>
      <c r="N385" s="145"/>
      <c r="O385" s="145"/>
      <c r="P385" s="145"/>
      <c r="Q385" s="170">
        <v>1</v>
      </c>
      <c r="R385" s="145"/>
      <c r="S385" s="145"/>
      <c r="T385" s="145"/>
      <c r="U385" s="145"/>
      <c r="V385" s="145"/>
      <c r="W385" s="145"/>
      <c r="X385" s="170">
        <v>0.5</v>
      </c>
      <c r="Y385" s="145"/>
      <c r="Z385" s="145"/>
      <c r="AA385" s="145"/>
      <c r="AB385" s="145"/>
      <c r="AC385" s="145"/>
      <c r="AD385" s="145"/>
      <c r="AE385" s="170">
        <v>0.5</v>
      </c>
      <c r="AF385" s="145"/>
      <c r="AG385" s="145"/>
      <c r="AH385" s="145"/>
      <c r="AI385" s="145"/>
      <c r="AJ385" s="145"/>
      <c r="AK385" s="145"/>
      <c r="AL385" s="170">
        <v>1</v>
      </c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40"/>
      <c r="AY385" s="39"/>
      <c r="AZ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96" ht="15.75">
      <c r="A386">
        <v>437</v>
      </c>
      <c r="E386" s="42">
        <v>17</v>
      </c>
      <c r="F386" s="135" t="s">
        <v>96</v>
      </c>
      <c r="G386" s="136"/>
      <c r="H386" s="60">
        <v>1</v>
      </c>
      <c r="I386" s="181" t="s">
        <v>234</v>
      </c>
      <c r="K386" s="145"/>
      <c r="L386" s="145"/>
      <c r="M386" s="145"/>
      <c r="N386" s="145"/>
      <c r="O386" s="145"/>
      <c r="P386" s="145"/>
      <c r="Q386" s="170">
        <v>1</v>
      </c>
      <c r="R386" s="145"/>
      <c r="S386" s="145"/>
      <c r="T386" s="145"/>
      <c r="U386" s="145"/>
      <c r="V386" s="145"/>
      <c r="W386" s="145"/>
      <c r="X386" s="170">
        <v>0.5</v>
      </c>
      <c r="Y386" s="145"/>
      <c r="Z386" s="145"/>
      <c r="AA386" s="145"/>
      <c r="AB386" s="145"/>
      <c r="AC386" s="145"/>
      <c r="AD386" s="145"/>
      <c r="AE386" s="170">
        <v>0.5</v>
      </c>
      <c r="AF386" s="145"/>
      <c r="AG386" s="145"/>
      <c r="AH386" s="145"/>
      <c r="AI386" s="145"/>
      <c r="AJ386" s="145"/>
      <c r="AK386" s="145"/>
      <c r="AL386" s="170">
        <v>0.5</v>
      </c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40"/>
      <c r="AY386" s="39"/>
      <c r="AZ386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</row>
    <row r="387" spans="1:96" ht="15.75">
      <c r="A387">
        <v>438</v>
      </c>
      <c r="E387" s="42">
        <v>18</v>
      </c>
      <c r="F387" s="135" t="s">
        <v>177</v>
      </c>
      <c r="G387" s="136"/>
      <c r="H387" s="60">
        <v>1</v>
      </c>
      <c r="I387" s="181" t="s">
        <v>638</v>
      </c>
      <c r="K387" s="145"/>
      <c r="L387" s="145"/>
      <c r="M387" s="145"/>
      <c r="N387" s="145"/>
      <c r="O387" s="145"/>
      <c r="P387" s="145"/>
      <c r="Q387" s="170">
        <v>1</v>
      </c>
      <c r="R387" s="145"/>
      <c r="S387" s="145"/>
      <c r="T387" s="145"/>
      <c r="U387" s="145"/>
      <c r="V387" s="145"/>
      <c r="W387" s="145"/>
      <c r="X387" s="170">
        <v>1</v>
      </c>
      <c r="Y387" s="145"/>
      <c r="Z387" s="145"/>
      <c r="AA387" s="145"/>
      <c r="AB387" s="145"/>
      <c r="AC387" s="145"/>
      <c r="AD387" s="145"/>
      <c r="AE387" s="170">
        <v>1</v>
      </c>
      <c r="AF387" s="145"/>
      <c r="AG387" s="145"/>
      <c r="AH387" s="145"/>
      <c r="AI387" s="145"/>
      <c r="AJ387" s="145"/>
      <c r="AK387" s="145"/>
      <c r="AL387" s="170">
        <v>1</v>
      </c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40"/>
      <c r="AY387" s="39"/>
      <c r="AZ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</row>
    <row r="388" spans="1:96" ht="15.75">
      <c r="A388">
        <v>439</v>
      </c>
      <c r="E388" s="42">
        <v>19</v>
      </c>
      <c r="F388" s="135" t="s">
        <v>178</v>
      </c>
      <c r="G388" s="136"/>
      <c r="H388" s="60">
        <v>1</v>
      </c>
      <c r="I388" s="181" t="s">
        <v>638</v>
      </c>
      <c r="K388" s="145"/>
      <c r="L388" s="145"/>
      <c r="M388" s="145"/>
      <c r="N388" s="145"/>
      <c r="O388" s="145"/>
      <c r="P388" s="145"/>
      <c r="Q388" s="170">
        <v>0.5</v>
      </c>
      <c r="R388" s="145"/>
      <c r="S388" s="145"/>
      <c r="T388" s="145"/>
      <c r="U388" s="145"/>
      <c r="V388" s="145"/>
      <c r="W388" s="145"/>
      <c r="X388" s="170">
        <v>0.5</v>
      </c>
      <c r="Y388" s="145"/>
      <c r="Z388" s="145"/>
      <c r="AA388" s="145"/>
      <c r="AB388" s="145"/>
      <c r="AC388" s="145"/>
      <c r="AD388" s="145"/>
      <c r="AE388" s="170">
        <v>1</v>
      </c>
      <c r="AF388" s="145"/>
      <c r="AG388" s="145"/>
      <c r="AH388" s="145"/>
      <c r="AI388" s="145"/>
      <c r="AJ388" s="145"/>
      <c r="AK388" s="145"/>
      <c r="AL388" s="170">
        <v>0.5</v>
      </c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40"/>
      <c r="AY388" s="39"/>
      <c r="AZ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</row>
    <row r="389" spans="1:96" ht="15.75">
      <c r="A389">
        <v>440</v>
      </c>
      <c r="E389" s="42">
        <v>20</v>
      </c>
      <c r="F389" s="135" t="s">
        <v>484</v>
      </c>
      <c r="G389" s="136"/>
      <c r="H389" s="60">
        <v>1</v>
      </c>
      <c r="I389" s="181" t="s">
        <v>234</v>
      </c>
      <c r="K389" s="145"/>
      <c r="L389" s="145"/>
      <c r="M389" s="145"/>
      <c r="N389" s="145"/>
      <c r="O389" s="145"/>
      <c r="P389" s="145"/>
      <c r="Q389" s="170">
        <v>0.5</v>
      </c>
      <c r="R389" s="145"/>
      <c r="S389" s="145"/>
      <c r="T389" s="145"/>
      <c r="U389" s="145"/>
      <c r="V389" s="145"/>
      <c r="W389" s="145"/>
      <c r="X389" s="170">
        <v>0.5</v>
      </c>
      <c r="Y389" s="145"/>
      <c r="Z389" s="145"/>
      <c r="AA389" s="145"/>
      <c r="AB389" s="145"/>
      <c r="AC389" s="145"/>
      <c r="AD389" s="145"/>
      <c r="AE389" s="170">
        <v>0.5</v>
      </c>
      <c r="AF389" s="145"/>
      <c r="AG389" s="145"/>
      <c r="AH389" s="145"/>
      <c r="AI389" s="145"/>
      <c r="AJ389" s="145"/>
      <c r="AK389" s="145"/>
      <c r="AL389" s="170">
        <v>0.5</v>
      </c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40"/>
      <c r="AY389" s="39"/>
      <c r="AZ389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</row>
    <row r="390" spans="1:133" ht="15.75">
      <c r="A390">
        <v>442</v>
      </c>
      <c r="E390" s="55"/>
      <c r="F390" s="55"/>
      <c r="G390" s="55"/>
      <c r="H390" s="55"/>
      <c r="I390" s="197"/>
      <c r="J390" s="55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  <c r="V390" s="145"/>
      <c r="W390" s="141"/>
      <c r="X390" s="141"/>
      <c r="Y390" s="141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1"/>
      <c r="AL390" s="141"/>
      <c r="AM390" s="141"/>
      <c r="AN390" s="141"/>
      <c r="AO390" s="141"/>
      <c r="AP390" s="141"/>
      <c r="AQ390" s="141"/>
      <c r="AR390" s="141"/>
      <c r="AS390" s="141"/>
      <c r="AT390" s="141"/>
      <c r="AU390" s="141"/>
      <c r="AV390" s="141"/>
      <c r="AW390" s="141"/>
      <c r="AX390" s="141"/>
      <c r="AY390" s="39"/>
      <c r="AZ390" s="1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</row>
    <row r="391" spans="1:78" ht="15.75">
      <c r="A391">
        <v>443</v>
      </c>
      <c r="E391" s="45"/>
      <c r="F391" s="14"/>
      <c r="G391" s="7"/>
      <c r="H391" s="60" t="s">
        <v>1</v>
      </c>
      <c r="I391" s="191"/>
      <c r="J391" s="12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5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2"/>
      <c r="AZ39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</row>
    <row r="392" spans="1:78" ht="18">
      <c r="A392">
        <v>444</v>
      </c>
      <c r="C392" s="51">
        <v>19</v>
      </c>
      <c r="E392" s="46"/>
      <c r="F392" s="47" t="s">
        <v>17</v>
      </c>
      <c r="G392" s="58" t="s">
        <v>1</v>
      </c>
      <c r="H392" s="58" t="s">
        <v>1</v>
      </c>
      <c r="I392" s="190"/>
      <c r="J392" s="17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178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39"/>
      <c r="AZ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</row>
    <row r="393" spans="1:78" ht="15.75">
      <c r="A393">
        <v>445</v>
      </c>
      <c r="E393" s="77"/>
      <c r="F393" s="79">
        <f>'RESUM MENSUAL ENVASOS'!F19</f>
        <v>17182</v>
      </c>
      <c r="G393" s="67"/>
      <c r="H393" s="67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5"/>
      <c r="W393" s="141"/>
      <c r="X393" s="141"/>
      <c r="Y393" s="141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1"/>
      <c r="AL393" s="141"/>
      <c r="AM393" s="141"/>
      <c r="AN393" s="141"/>
      <c r="AO393" s="141"/>
      <c r="AP393" s="141"/>
      <c r="AQ393" s="141"/>
      <c r="AR393" s="141"/>
      <c r="AS393" s="141"/>
      <c r="AT393" s="141"/>
      <c r="AU393" s="141"/>
      <c r="AV393" s="141"/>
      <c r="AW393" s="141"/>
      <c r="AX393" s="141"/>
      <c r="AY393" s="39"/>
      <c r="AZ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</row>
    <row r="394" spans="1:78" ht="15.75">
      <c r="A394">
        <v>446</v>
      </c>
      <c r="E394" s="55"/>
      <c r="F394" s="43" t="s">
        <v>6</v>
      </c>
      <c r="G394" s="43"/>
      <c r="H394" s="60" t="s">
        <v>1</v>
      </c>
      <c r="K394" s="146">
        <f aca="true" t="shared" si="11" ref="K394:AS394">K7</f>
        <v>1</v>
      </c>
      <c r="L394" s="146">
        <f t="shared" si="11"/>
        <v>2</v>
      </c>
      <c r="M394" s="146">
        <f t="shared" si="11"/>
        <v>3</v>
      </c>
      <c r="N394" s="146">
        <f t="shared" si="11"/>
        <v>4</v>
      </c>
      <c r="O394" s="146">
        <f t="shared" si="11"/>
        <v>5</v>
      </c>
      <c r="P394" s="146">
        <f t="shared" si="11"/>
        <v>6</v>
      </c>
      <c r="Q394" s="146">
        <f t="shared" si="11"/>
        <v>7</v>
      </c>
      <c r="R394" s="146">
        <f t="shared" si="11"/>
        <v>8</v>
      </c>
      <c r="S394" s="146">
        <f t="shared" si="11"/>
        <v>9</v>
      </c>
      <c r="T394" s="146">
        <f t="shared" si="11"/>
        <v>10</v>
      </c>
      <c r="U394" s="146">
        <f t="shared" si="11"/>
        <v>11</v>
      </c>
      <c r="V394" s="146">
        <f t="shared" si="11"/>
        <v>12</v>
      </c>
      <c r="W394" s="146">
        <f t="shared" si="11"/>
        <v>13</v>
      </c>
      <c r="X394" s="146">
        <f t="shared" si="11"/>
        <v>14</v>
      </c>
      <c r="Y394" s="146">
        <f t="shared" si="11"/>
        <v>15</v>
      </c>
      <c r="Z394" s="146">
        <f t="shared" si="11"/>
        <v>16</v>
      </c>
      <c r="AA394" s="146">
        <f t="shared" si="11"/>
        <v>17</v>
      </c>
      <c r="AB394" s="146">
        <f t="shared" si="11"/>
        <v>18</v>
      </c>
      <c r="AC394" s="146">
        <f t="shared" si="11"/>
        <v>19</v>
      </c>
      <c r="AD394" s="146">
        <f t="shared" si="11"/>
        <v>20</v>
      </c>
      <c r="AE394" s="146">
        <f t="shared" si="11"/>
        <v>21</v>
      </c>
      <c r="AF394" s="146">
        <f t="shared" si="11"/>
        <v>22</v>
      </c>
      <c r="AG394" s="146">
        <f t="shared" si="11"/>
        <v>23</v>
      </c>
      <c r="AH394" s="146">
        <f t="shared" si="11"/>
        <v>24</v>
      </c>
      <c r="AI394" s="146">
        <f t="shared" si="11"/>
        <v>25</v>
      </c>
      <c r="AJ394" s="146">
        <f t="shared" si="11"/>
        <v>26</v>
      </c>
      <c r="AK394" s="146">
        <f t="shared" si="11"/>
        <v>27</v>
      </c>
      <c r="AL394" s="146">
        <f t="shared" si="11"/>
        <v>28</v>
      </c>
      <c r="AM394" s="146">
        <f t="shared" si="11"/>
        <v>29</v>
      </c>
      <c r="AN394" s="146">
        <f t="shared" si="11"/>
        <v>30</v>
      </c>
      <c r="AO394" s="146">
        <f t="shared" si="11"/>
        <v>31</v>
      </c>
      <c r="AP394" s="146">
        <f t="shared" si="11"/>
        <v>0</v>
      </c>
      <c r="AQ394" s="146">
        <f t="shared" si="11"/>
        <v>0</v>
      </c>
      <c r="AR394" s="146">
        <f t="shared" si="11"/>
        <v>0</v>
      </c>
      <c r="AS394" s="146">
        <f t="shared" si="11"/>
        <v>0</v>
      </c>
      <c r="AT394" s="146">
        <f>AT7</f>
        <v>0</v>
      </c>
      <c r="AU394" s="146">
        <f>AU7</f>
        <v>0</v>
      </c>
      <c r="AV394" s="146">
        <f>AV7</f>
        <v>0</v>
      </c>
      <c r="AW394" s="146">
        <f>AW7</f>
        <v>0</v>
      </c>
      <c r="AX394" s="146">
        <f>AX7</f>
        <v>0</v>
      </c>
      <c r="AY394" s="39"/>
      <c r="AZ394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</row>
    <row r="395" spans="1:78" ht="15.75">
      <c r="A395">
        <v>447</v>
      </c>
      <c r="E395" s="42">
        <v>1</v>
      </c>
      <c r="F395" s="135" t="s">
        <v>66</v>
      </c>
      <c r="G395" s="136">
        <v>1</v>
      </c>
      <c r="H395" s="16">
        <v>1</v>
      </c>
      <c r="I395" s="181" t="s">
        <v>234</v>
      </c>
      <c r="K395" s="170">
        <v>1</v>
      </c>
      <c r="O395" s="172">
        <v>1</v>
      </c>
      <c r="R395" s="170">
        <v>1</v>
      </c>
      <c r="V395" s="170">
        <v>1</v>
      </c>
      <c r="Y395" s="170">
        <v>1</v>
      </c>
      <c r="AC395" s="170">
        <v>1</v>
      </c>
      <c r="AF395" s="170">
        <v>1</v>
      </c>
      <c r="AJ395" s="170">
        <v>1</v>
      </c>
      <c r="AM395" s="170">
        <v>1</v>
      </c>
      <c r="AY395" s="39"/>
      <c r="AZ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</row>
    <row r="396" spans="1:78" ht="15.75">
      <c r="A396">
        <v>448</v>
      </c>
      <c r="E396" s="42">
        <v>2</v>
      </c>
      <c r="F396" s="135" t="s">
        <v>449</v>
      </c>
      <c r="G396" s="136">
        <v>1</v>
      </c>
      <c r="H396" s="16">
        <v>1</v>
      </c>
      <c r="I396" s="181" t="s">
        <v>234</v>
      </c>
      <c r="K396" s="170">
        <v>1</v>
      </c>
      <c r="O396" s="170">
        <v>0.5</v>
      </c>
      <c r="R396" s="172">
        <v>1</v>
      </c>
      <c r="V396" s="170">
        <v>1</v>
      </c>
      <c r="Y396" s="170">
        <v>1</v>
      </c>
      <c r="AC396" s="170">
        <v>1</v>
      </c>
      <c r="AF396" s="172">
        <v>1</v>
      </c>
      <c r="AJ396" s="170">
        <v>1</v>
      </c>
      <c r="AM396" s="170">
        <v>1</v>
      </c>
      <c r="AY396" s="39"/>
      <c r="AZ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</row>
    <row r="397" spans="1:78" ht="15.75">
      <c r="A397">
        <v>449</v>
      </c>
      <c r="E397" s="42">
        <v>3</v>
      </c>
      <c r="F397" s="135" t="s">
        <v>450</v>
      </c>
      <c r="G397" s="136">
        <v>1</v>
      </c>
      <c r="H397" s="16">
        <v>1</v>
      </c>
      <c r="I397" s="181" t="s">
        <v>234</v>
      </c>
      <c r="K397" s="170">
        <v>1</v>
      </c>
      <c r="O397" s="170">
        <v>1</v>
      </c>
      <c r="R397" s="172">
        <v>1</v>
      </c>
      <c r="V397" s="172">
        <v>1</v>
      </c>
      <c r="Y397" s="172">
        <v>1</v>
      </c>
      <c r="AC397" s="172">
        <v>1</v>
      </c>
      <c r="AF397" s="170">
        <v>1</v>
      </c>
      <c r="AJ397" s="170">
        <v>0.5</v>
      </c>
      <c r="AM397" s="170">
        <v>1</v>
      </c>
      <c r="AY397" s="39"/>
      <c r="AZ397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</row>
    <row r="398" spans="1:78" ht="15.75">
      <c r="A398">
        <v>450</v>
      </c>
      <c r="E398" s="42">
        <v>4</v>
      </c>
      <c r="F398" s="135" t="s">
        <v>451</v>
      </c>
      <c r="G398" s="136">
        <v>1</v>
      </c>
      <c r="H398" s="16">
        <v>1</v>
      </c>
      <c r="I398" s="181" t="s">
        <v>638</v>
      </c>
      <c r="K398" s="170">
        <v>1</v>
      </c>
      <c r="O398" s="172">
        <v>1</v>
      </c>
      <c r="R398" s="170">
        <v>1</v>
      </c>
      <c r="V398" s="170">
        <v>1</v>
      </c>
      <c r="Y398" s="170">
        <v>0.5</v>
      </c>
      <c r="AC398" s="170">
        <v>0.5</v>
      </c>
      <c r="AF398" s="170">
        <v>0.5</v>
      </c>
      <c r="AJ398" s="170">
        <v>1</v>
      </c>
      <c r="AM398" s="170">
        <v>1</v>
      </c>
      <c r="AY398" s="39"/>
      <c r="AZ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</row>
    <row r="399" spans="1:78" ht="15.75">
      <c r="A399">
        <v>451</v>
      </c>
      <c r="E399" s="42">
        <v>5</v>
      </c>
      <c r="F399" s="135" t="s">
        <v>452</v>
      </c>
      <c r="G399" s="136"/>
      <c r="H399" s="16">
        <v>1</v>
      </c>
      <c r="I399" s="181" t="s">
        <v>638</v>
      </c>
      <c r="O399" s="170">
        <v>1</v>
      </c>
      <c r="V399" s="170">
        <v>1</v>
      </c>
      <c r="AC399" s="170">
        <v>1</v>
      </c>
      <c r="AJ399" s="170">
        <v>1</v>
      </c>
      <c r="AY399" s="39"/>
      <c r="AZ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</row>
    <row r="400" spans="1:78" ht="15.75">
      <c r="A400">
        <v>452</v>
      </c>
      <c r="E400" s="42">
        <v>6</v>
      </c>
      <c r="F400" s="135" t="s">
        <v>453</v>
      </c>
      <c r="G400" s="136">
        <v>1</v>
      </c>
      <c r="H400" s="60">
        <v>1</v>
      </c>
      <c r="I400" s="181" t="s">
        <v>234</v>
      </c>
      <c r="K400" s="170">
        <v>1</v>
      </c>
      <c r="O400" s="170">
        <v>1</v>
      </c>
      <c r="R400" s="170">
        <v>1</v>
      </c>
      <c r="V400" s="170">
        <v>1</v>
      </c>
      <c r="Y400" s="172">
        <v>1</v>
      </c>
      <c r="AC400" s="170">
        <v>1</v>
      </c>
      <c r="AF400" s="172">
        <v>1</v>
      </c>
      <c r="AJ400" s="170">
        <v>1</v>
      </c>
      <c r="AM400" s="170">
        <v>1</v>
      </c>
      <c r="AY400" s="39"/>
      <c r="AZ400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</row>
    <row r="401" spans="1:78" ht="15.75">
      <c r="A401">
        <v>453</v>
      </c>
      <c r="E401" s="42">
        <v>7</v>
      </c>
      <c r="F401" s="135" t="s">
        <v>454</v>
      </c>
      <c r="G401" s="136">
        <v>1</v>
      </c>
      <c r="H401" s="16">
        <v>1</v>
      </c>
      <c r="I401" s="181" t="s">
        <v>638</v>
      </c>
      <c r="K401" s="170">
        <v>1</v>
      </c>
      <c r="O401" s="172">
        <v>1</v>
      </c>
      <c r="R401" s="172">
        <v>1</v>
      </c>
      <c r="V401" s="170">
        <v>0.5</v>
      </c>
      <c r="Y401" s="172">
        <v>1</v>
      </c>
      <c r="AC401" s="170">
        <v>1</v>
      </c>
      <c r="AF401" s="170">
        <v>1</v>
      </c>
      <c r="AJ401" s="170">
        <v>0.5</v>
      </c>
      <c r="AM401" s="170">
        <v>1</v>
      </c>
      <c r="AY401" s="39"/>
      <c r="AZ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</row>
    <row r="402" spans="1:78" ht="15.75">
      <c r="A402">
        <v>454</v>
      </c>
      <c r="E402" s="42">
        <v>8</v>
      </c>
      <c r="F402" s="135" t="s">
        <v>455</v>
      </c>
      <c r="G402" s="136">
        <v>1</v>
      </c>
      <c r="H402" s="16">
        <v>1</v>
      </c>
      <c r="I402" s="181" t="s">
        <v>234</v>
      </c>
      <c r="K402" s="172">
        <v>1</v>
      </c>
      <c r="O402" s="172">
        <v>1</v>
      </c>
      <c r="R402" s="172">
        <v>1</v>
      </c>
      <c r="V402" s="170">
        <v>0.5</v>
      </c>
      <c r="Y402" s="172">
        <v>1</v>
      </c>
      <c r="AC402" s="170">
        <v>0.5</v>
      </c>
      <c r="AF402" s="172">
        <v>1</v>
      </c>
      <c r="AJ402" s="170">
        <v>0.5</v>
      </c>
      <c r="AM402" s="172">
        <v>1</v>
      </c>
      <c r="AY402" s="39"/>
      <c r="AZ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</row>
    <row r="403" spans="1:78" ht="15.75">
      <c r="A403">
        <v>455</v>
      </c>
      <c r="E403" s="42">
        <v>9</v>
      </c>
      <c r="F403" s="135" t="s">
        <v>456</v>
      </c>
      <c r="G403" s="136"/>
      <c r="H403" s="16">
        <v>1</v>
      </c>
      <c r="I403" s="181" t="s">
        <v>638</v>
      </c>
      <c r="O403" s="170">
        <v>0.5</v>
      </c>
      <c r="V403" s="170">
        <v>1</v>
      </c>
      <c r="AC403" s="172">
        <v>0.5</v>
      </c>
      <c r="AJ403" s="170">
        <v>1</v>
      </c>
      <c r="AY403" s="39"/>
      <c r="AZ403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</row>
    <row r="404" spans="1:96" ht="15.75">
      <c r="A404">
        <v>456</v>
      </c>
      <c r="E404" s="42">
        <v>10</v>
      </c>
      <c r="F404" s="135" t="s">
        <v>190</v>
      </c>
      <c r="G404" s="136">
        <v>1</v>
      </c>
      <c r="H404" s="16">
        <v>1</v>
      </c>
      <c r="I404" s="181" t="s">
        <v>234</v>
      </c>
      <c r="K404" s="172">
        <v>1</v>
      </c>
      <c r="O404" s="170">
        <v>1</v>
      </c>
      <c r="R404" s="172">
        <v>1</v>
      </c>
      <c r="V404" s="172">
        <v>1</v>
      </c>
      <c r="Y404" s="172">
        <v>1</v>
      </c>
      <c r="AC404" s="170">
        <v>1</v>
      </c>
      <c r="AF404" s="172">
        <v>1</v>
      </c>
      <c r="AJ404" s="170">
        <v>1</v>
      </c>
      <c r="AM404" s="172">
        <v>1</v>
      </c>
      <c r="AY404" s="39"/>
      <c r="AZ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</row>
    <row r="405" spans="1:96" ht="15.75">
      <c r="A405">
        <v>457</v>
      </c>
      <c r="E405" s="42">
        <v>11</v>
      </c>
      <c r="F405" s="135" t="s">
        <v>587</v>
      </c>
      <c r="G405" s="136">
        <v>1</v>
      </c>
      <c r="H405" s="60">
        <v>1</v>
      </c>
      <c r="I405" s="181" t="s">
        <v>638</v>
      </c>
      <c r="K405" s="170">
        <v>1</v>
      </c>
      <c r="O405" s="170">
        <v>1</v>
      </c>
      <c r="R405" s="172">
        <v>1</v>
      </c>
      <c r="V405" s="172">
        <v>1</v>
      </c>
      <c r="Y405" s="172">
        <v>1</v>
      </c>
      <c r="AC405" s="170">
        <v>1</v>
      </c>
      <c r="AF405" s="172">
        <v>1</v>
      </c>
      <c r="AJ405" s="170">
        <v>1</v>
      </c>
      <c r="AM405" s="170">
        <v>1</v>
      </c>
      <c r="AY405" s="39"/>
      <c r="AZ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</row>
    <row r="406" spans="1:96" ht="15.75">
      <c r="A406">
        <v>458</v>
      </c>
      <c r="E406" s="42">
        <v>12</v>
      </c>
      <c r="F406" s="135" t="s">
        <v>457</v>
      </c>
      <c r="G406" s="136">
        <v>1</v>
      </c>
      <c r="H406" s="16">
        <v>1</v>
      </c>
      <c r="I406" s="181" t="s">
        <v>638</v>
      </c>
      <c r="K406" s="172">
        <v>1</v>
      </c>
      <c r="O406" s="172">
        <v>1</v>
      </c>
      <c r="R406" s="172">
        <v>1</v>
      </c>
      <c r="V406" s="170">
        <v>1</v>
      </c>
      <c r="Y406" s="172">
        <v>1</v>
      </c>
      <c r="AC406" s="170">
        <v>1</v>
      </c>
      <c r="AF406" s="172">
        <v>1</v>
      </c>
      <c r="AJ406" s="170">
        <v>0.5</v>
      </c>
      <c r="AM406" s="172">
        <v>1</v>
      </c>
      <c r="AY406" s="39"/>
      <c r="AZ406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</row>
    <row r="407" spans="1:78" ht="15.75">
      <c r="A407">
        <v>459</v>
      </c>
      <c r="E407" s="42">
        <v>13</v>
      </c>
      <c r="F407" s="135" t="s">
        <v>458</v>
      </c>
      <c r="G407" s="136">
        <v>1</v>
      </c>
      <c r="H407" s="16">
        <v>1</v>
      </c>
      <c r="I407" s="181" t="s">
        <v>638</v>
      </c>
      <c r="K407" s="172">
        <v>1</v>
      </c>
      <c r="O407" s="172">
        <v>1</v>
      </c>
      <c r="V407" s="170">
        <v>1</v>
      </c>
      <c r="Y407" s="172">
        <v>1</v>
      </c>
      <c r="AC407" s="170">
        <v>0.5</v>
      </c>
      <c r="AF407" s="172">
        <v>1</v>
      </c>
      <c r="AJ407" s="170">
        <v>1</v>
      </c>
      <c r="AM407" s="170">
        <v>1</v>
      </c>
      <c r="AY407" s="39"/>
      <c r="AZ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</row>
    <row r="408" spans="1:78" ht="15.75">
      <c r="A408">
        <v>460</v>
      </c>
      <c r="E408" s="42">
        <v>14</v>
      </c>
      <c r="F408" s="135" t="s">
        <v>459</v>
      </c>
      <c r="G408" s="136">
        <v>1</v>
      </c>
      <c r="H408" s="16">
        <v>1</v>
      </c>
      <c r="I408" s="181" t="s">
        <v>234</v>
      </c>
      <c r="K408" s="172">
        <v>1</v>
      </c>
      <c r="O408" s="170">
        <v>1</v>
      </c>
      <c r="R408" s="172">
        <v>1</v>
      </c>
      <c r="V408" s="170">
        <v>1</v>
      </c>
      <c r="Y408" s="172">
        <v>1</v>
      </c>
      <c r="AC408" s="172">
        <v>1</v>
      </c>
      <c r="AF408" s="170">
        <v>1</v>
      </c>
      <c r="AM408" s="170">
        <v>1</v>
      </c>
      <c r="AY408" s="39"/>
      <c r="AZ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</row>
    <row r="409" spans="1:78" ht="15.75">
      <c r="A409">
        <v>461</v>
      </c>
      <c r="E409" s="42">
        <v>15</v>
      </c>
      <c r="F409" s="135" t="s">
        <v>460</v>
      </c>
      <c r="G409" s="136">
        <v>1</v>
      </c>
      <c r="H409" s="16">
        <v>1</v>
      </c>
      <c r="I409" s="181" t="s">
        <v>234</v>
      </c>
      <c r="K409" s="170">
        <v>1</v>
      </c>
      <c r="O409" s="170">
        <v>0.5</v>
      </c>
      <c r="R409" s="172">
        <v>1</v>
      </c>
      <c r="V409" s="172">
        <v>1</v>
      </c>
      <c r="Y409" s="172">
        <v>1</v>
      </c>
      <c r="AC409" s="172">
        <v>1</v>
      </c>
      <c r="AF409" s="170">
        <v>1</v>
      </c>
      <c r="AJ409" s="170">
        <v>1</v>
      </c>
      <c r="AM409" s="170">
        <v>1</v>
      </c>
      <c r="AY409" s="39"/>
      <c r="AZ409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</row>
    <row r="410" spans="1:78" ht="15.75">
      <c r="A410">
        <v>462</v>
      </c>
      <c r="E410" s="42">
        <v>16</v>
      </c>
      <c r="F410" s="135" t="s">
        <v>461</v>
      </c>
      <c r="G410" s="136"/>
      <c r="H410" s="63">
        <v>1</v>
      </c>
      <c r="I410" s="181" t="s">
        <v>234</v>
      </c>
      <c r="O410" s="170">
        <v>1</v>
      </c>
      <c r="V410" s="170">
        <v>1</v>
      </c>
      <c r="AC410" s="170">
        <v>0.5</v>
      </c>
      <c r="AJ410" s="170">
        <v>1</v>
      </c>
      <c r="AY410" s="39"/>
      <c r="AZ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</row>
    <row r="411" spans="1:78" ht="15.75">
      <c r="A411">
        <v>463</v>
      </c>
      <c r="E411" s="42">
        <v>17</v>
      </c>
      <c r="F411" s="135" t="s">
        <v>462</v>
      </c>
      <c r="G411" s="136">
        <v>1</v>
      </c>
      <c r="H411" s="63">
        <v>1</v>
      </c>
      <c r="I411" s="181" t="s">
        <v>638</v>
      </c>
      <c r="K411" s="170">
        <v>1</v>
      </c>
      <c r="O411" s="170">
        <v>1</v>
      </c>
      <c r="R411" s="170">
        <v>0.5</v>
      </c>
      <c r="V411" s="170">
        <v>1</v>
      </c>
      <c r="Y411" s="172">
        <v>0.5</v>
      </c>
      <c r="AC411" s="170">
        <v>0.5</v>
      </c>
      <c r="AF411" s="172">
        <v>0.5</v>
      </c>
      <c r="AJ411" s="170">
        <v>1</v>
      </c>
      <c r="AM411" s="170">
        <v>0.5</v>
      </c>
      <c r="AY411" s="39"/>
      <c r="AZ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</row>
    <row r="412" spans="1:78" ht="15.75">
      <c r="A412">
        <v>464</v>
      </c>
      <c r="E412" s="42">
        <v>18</v>
      </c>
      <c r="F412" s="135" t="s">
        <v>191</v>
      </c>
      <c r="G412" s="136">
        <v>1</v>
      </c>
      <c r="H412" s="16">
        <v>1</v>
      </c>
      <c r="I412" s="181" t="s">
        <v>638</v>
      </c>
      <c r="K412" s="170">
        <v>0.5</v>
      </c>
      <c r="O412" s="172">
        <v>1</v>
      </c>
      <c r="R412" s="170">
        <v>0.5</v>
      </c>
      <c r="V412" s="170">
        <v>1</v>
      </c>
      <c r="Y412" s="170">
        <v>0.5</v>
      </c>
      <c r="AC412" s="170">
        <v>1</v>
      </c>
      <c r="AF412" s="170">
        <v>0.5</v>
      </c>
      <c r="AJ412" s="170">
        <v>1</v>
      </c>
      <c r="AM412" s="170">
        <v>0.5</v>
      </c>
      <c r="AY412" s="39"/>
      <c r="AZ412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</row>
    <row r="413" spans="1:78" ht="15.75">
      <c r="A413">
        <v>465</v>
      </c>
      <c r="E413" s="42">
        <v>19</v>
      </c>
      <c r="F413" s="135" t="s">
        <v>463</v>
      </c>
      <c r="G413" s="136">
        <v>1</v>
      </c>
      <c r="H413" s="16">
        <v>1</v>
      </c>
      <c r="I413" s="181" t="s">
        <v>234</v>
      </c>
      <c r="K413" s="170">
        <v>0.5</v>
      </c>
      <c r="O413" s="170">
        <v>1</v>
      </c>
      <c r="R413" s="170">
        <v>0.5</v>
      </c>
      <c r="V413" s="170">
        <v>1</v>
      </c>
      <c r="Y413" s="170">
        <v>0.5</v>
      </c>
      <c r="AC413" s="170">
        <v>1</v>
      </c>
      <c r="AF413" s="170">
        <v>0.5</v>
      </c>
      <c r="AJ413" s="170">
        <v>1</v>
      </c>
      <c r="AM413" s="170">
        <v>0.5</v>
      </c>
      <c r="AY413" s="39"/>
      <c r="AZ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</row>
    <row r="414" spans="1:78" ht="15.75">
      <c r="A414">
        <v>466</v>
      </c>
      <c r="E414" s="42">
        <v>20</v>
      </c>
      <c r="F414" s="135" t="s">
        <v>67</v>
      </c>
      <c r="G414" s="136"/>
      <c r="H414" s="60">
        <v>1</v>
      </c>
      <c r="I414" s="181" t="s">
        <v>638</v>
      </c>
      <c r="O414" s="170">
        <v>1</v>
      </c>
      <c r="V414" s="170">
        <v>0.5</v>
      </c>
      <c r="AC414" s="170">
        <v>1</v>
      </c>
      <c r="AJ414" s="170">
        <v>0.5</v>
      </c>
      <c r="AY414" s="39"/>
      <c r="AZ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</row>
    <row r="415" spans="1:78" ht="15.75">
      <c r="A415">
        <v>467</v>
      </c>
      <c r="E415" s="42">
        <v>21</v>
      </c>
      <c r="F415" s="135" t="s">
        <v>464</v>
      </c>
      <c r="G415" s="136"/>
      <c r="H415" s="16">
        <v>1</v>
      </c>
      <c r="I415" s="181" t="s">
        <v>234</v>
      </c>
      <c r="K415" s="141"/>
      <c r="L415" s="141"/>
      <c r="M415" s="141"/>
      <c r="N415" s="141"/>
      <c r="O415" s="170">
        <v>0.5</v>
      </c>
      <c r="P415" s="141"/>
      <c r="Q415" s="141"/>
      <c r="R415" s="141"/>
      <c r="S415" s="141"/>
      <c r="T415" s="141"/>
      <c r="U415" s="141"/>
      <c r="V415" s="170">
        <v>0.5</v>
      </c>
      <c r="W415" s="141"/>
      <c r="X415" s="141"/>
      <c r="Y415" s="141"/>
      <c r="Z415" s="141"/>
      <c r="AA415" s="141"/>
      <c r="AB415" s="141"/>
      <c r="AC415" s="170">
        <v>1</v>
      </c>
      <c r="AD415" s="141"/>
      <c r="AE415" s="141"/>
      <c r="AF415" s="141"/>
      <c r="AG415" s="141"/>
      <c r="AH415" s="141"/>
      <c r="AI415" s="141"/>
      <c r="AJ415" s="170">
        <v>1</v>
      </c>
      <c r="AK415" s="141"/>
      <c r="AL415" s="141"/>
      <c r="AM415" s="141"/>
      <c r="AN415" s="141"/>
      <c r="AO415" s="141"/>
      <c r="AP415" s="141"/>
      <c r="AQ415" s="141"/>
      <c r="AR415" s="141"/>
      <c r="AS415" s="141"/>
      <c r="AT415" s="141"/>
      <c r="AU415" s="141"/>
      <c r="AV415" s="141"/>
      <c r="AW415" s="141"/>
      <c r="AX415" s="141"/>
      <c r="AY415" s="39"/>
      <c r="AZ415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</row>
    <row r="416" spans="1:78" ht="15.75">
      <c r="A416">
        <v>468</v>
      </c>
      <c r="E416" s="42">
        <v>22</v>
      </c>
      <c r="F416" s="135" t="s">
        <v>465</v>
      </c>
      <c r="G416" s="136">
        <v>1</v>
      </c>
      <c r="H416" s="60">
        <v>1</v>
      </c>
      <c r="I416" s="181" t="s">
        <v>234</v>
      </c>
      <c r="K416" s="170">
        <v>1</v>
      </c>
      <c r="L416" s="141"/>
      <c r="M416" s="141"/>
      <c r="N416" s="141"/>
      <c r="O416" s="170">
        <v>1</v>
      </c>
      <c r="P416" s="141"/>
      <c r="Q416" s="141"/>
      <c r="R416" s="170">
        <v>0.5</v>
      </c>
      <c r="S416" s="141"/>
      <c r="T416" s="141"/>
      <c r="U416" s="141"/>
      <c r="V416" s="170">
        <v>1</v>
      </c>
      <c r="W416" s="141"/>
      <c r="X416" s="141"/>
      <c r="Y416" s="170">
        <v>1</v>
      </c>
      <c r="Z416" s="141"/>
      <c r="AA416" s="141"/>
      <c r="AB416" s="141"/>
      <c r="AC416" s="170">
        <v>1</v>
      </c>
      <c r="AD416" s="141"/>
      <c r="AE416" s="141"/>
      <c r="AF416" s="170">
        <v>1</v>
      </c>
      <c r="AG416" s="141"/>
      <c r="AH416" s="141"/>
      <c r="AI416" s="141"/>
      <c r="AJ416" s="170">
        <v>1</v>
      </c>
      <c r="AK416" s="141"/>
      <c r="AL416" s="141"/>
      <c r="AM416" s="170">
        <v>0.5</v>
      </c>
      <c r="AN416" s="141"/>
      <c r="AO416" s="141"/>
      <c r="AP416" s="141"/>
      <c r="AQ416" s="141"/>
      <c r="AR416" s="141"/>
      <c r="AS416" s="141"/>
      <c r="AT416" s="141"/>
      <c r="AU416" s="141"/>
      <c r="AV416" s="141"/>
      <c r="AW416" s="141"/>
      <c r="AX416" s="141"/>
      <c r="AY416" s="39"/>
      <c r="AZ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</row>
    <row r="417" spans="1:78" ht="15.75">
      <c r="A417">
        <v>469</v>
      </c>
      <c r="E417" s="42">
        <v>23</v>
      </c>
      <c r="F417" s="135" t="s">
        <v>466</v>
      </c>
      <c r="G417" s="136">
        <v>1</v>
      </c>
      <c r="H417" s="16">
        <v>1</v>
      </c>
      <c r="I417" s="181" t="s">
        <v>234</v>
      </c>
      <c r="K417" s="172">
        <v>1</v>
      </c>
      <c r="L417" s="141"/>
      <c r="M417" s="141"/>
      <c r="N417" s="141"/>
      <c r="O417" s="172">
        <v>1</v>
      </c>
      <c r="P417" s="141"/>
      <c r="Q417" s="141"/>
      <c r="R417" s="170">
        <v>1</v>
      </c>
      <c r="S417" s="141"/>
      <c r="T417" s="141"/>
      <c r="U417" s="141"/>
      <c r="V417" s="170">
        <v>1</v>
      </c>
      <c r="W417" s="141"/>
      <c r="X417" s="141"/>
      <c r="Y417" s="172">
        <v>1</v>
      </c>
      <c r="Z417" s="141"/>
      <c r="AA417" s="141"/>
      <c r="AB417" s="141"/>
      <c r="AC417" s="170">
        <v>1</v>
      </c>
      <c r="AD417" s="141"/>
      <c r="AE417" s="141"/>
      <c r="AF417" s="170">
        <v>1</v>
      </c>
      <c r="AG417" s="141"/>
      <c r="AH417" s="141"/>
      <c r="AI417" s="141"/>
      <c r="AJ417" s="170">
        <v>1</v>
      </c>
      <c r="AK417" s="141"/>
      <c r="AL417" s="141"/>
      <c r="AM417" s="170">
        <v>1</v>
      </c>
      <c r="AN417" s="141"/>
      <c r="AO417" s="141"/>
      <c r="AP417" s="141"/>
      <c r="AQ417" s="141"/>
      <c r="AR417" s="141"/>
      <c r="AS417" s="141"/>
      <c r="AT417" s="141"/>
      <c r="AU417" s="141"/>
      <c r="AV417" s="141"/>
      <c r="AW417" s="141"/>
      <c r="AX417" s="141"/>
      <c r="AY417" s="39"/>
      <c r="AZ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</row>
    <row r="418" spans="1:82" ht="15.75">
      <c r="A418">
        <v>470</v>
      </c>
      <c r="E418" s="42">
        <v>24</v>
      </c>
      <c r="F418" s="135" t="s">
        <v>192</v>
      </c>
      <c r="G418" s="136">
        <v>1</v>
      </c>
      <c r="H418" s="60">
        <v>1</v>
      </c>
      <c r="I418" s="181" t="s">
        <v>638</v>
      </c>
      <c r="K418" s="170">
        <v>1</v>
      </c>
      <c r="O418" s="170">
        <v>1</v>
      </c>
      <c r="R418" s="170">
        <v>0.5</v>
      </c>
      <c r="V418" s="170">
        <v>1</v>
      </c>
      <c r="Y418" s="170">
        <v>0.5</v>
      </c>
      <c r="AC418" s="170">
        <v>1</v>
      </c>
      <c r="AF418" s="170">
        <v>0.5</v>
      </c>
      <c r="AJ418" s="170">
        <v>1</v>
      </c>
      <c r="AM418" s="170">
        <v>0.5</v>
      </c>
      <c r="AR418" s="141"/>
      <c r="AS418" s="141"/>
      <c r="AT418" s="141"/>
      <c r="AU418" s="141"/>
      <c r="AV418" s="141"/>
      <c r="AW418" s="141"/>
      <c r="AX418" s="141"/>
      <c r="AY418" s="39"/>
      <c r="AZ418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spans="1:78" ht="15.75">
      <c r="A419">
        <v>471</v>
      </c>
      <c r="E419" s="42">
        <v>25</v>
      </c>
      <c r="F419" s="135" t="s">
        <v>467</v>
      </c>
      <c r="G419" s="136">
        <v>1</v>
      </c>
      <c r="H419" s="60">
        <v>1</v>
      </c>
      <c r="I419" s="181" t="s">
        <v>638</v>
      </c>
      <c r="K419" s="170">
        <v>1</v>
      </c>
      <c r="O419" s="170">
        <v>0.5</v>
      </c>
      <c r="R419" s="170">
        <v>1</v>
      </c>
      <c r="V419" s="170">
        <v>1</v>
      </c>
      <c r="Y419" s="170">
        <v>1</v>
      </c>
      <c r="AC419" s="170">
        <v>1</v>
      </c>
      <c r="AJ419" s="170">
        <v>1</v>
      </c>
      <c r="AM419" s="170">
        <v>1</v>
      </c>
      <c r="AR419" s="141"/>
      <c r="AS419" s="141"/>
      <c r="AT419" s="141"/>
      <c r="AU419" s="141"/>
      <c r="AV419" s="141"/>
      <c r="AW419" s="141"/>
      <c r="AX419" s="141"/>
      <c r="AY419" s="39"/>
      <c r="AZ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</row>
    <row r="420" spans="1:78" ht="15.75">
      <c r="A420">
        <v>472</v>
      </c>
      <c r="E420" s="42">
        <v>26</v>
      </c>
      <c r="F420" s="135" t="s">
        <v>468</v>
      </c>
      <c r="G420" s="136">
        <v>1</v>
      </c>
      <c r="H420" s="16">
        <v>1</v>
      </c>
      <c r="I420" s="181" t="s">
        <v>638</v>
      </c>
      <c r="K420" s="170">
        <v>1</v>
      </c>
      <c r="O420" s="170">
        <v>1</v>
      </c>
      <c r="R420" s="170">
        <v>0.5</v>
      </c>
      <c r="V420" s="170">
        <v>1</v>
      </c>
      <c r="AC420" s="172">
        <v>0.5</v>
      </c>
      <c r="AF420" s="170">
        <v>0.5</v>
      </c>
      <c r="AJ420" s="170">
        <v>0.5</v>
      </c>
      <c r="AM420" s="170">
        <v>0.5</v>
      </c>
      <c r="AR420" s="141"/>
      <c r="AS420" s="141"/>
      <c r="AT420" s="141"/>
      <c r="AU420" s="141"/>
      <c r="AV420" s="141"/>
      <c r="AW420" s="141"/>
      <c r="AX420" s="141"/>
      <c r="AY420" s="39"/>
      <c r="AZ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</row>
    <row r="421" spans="1:78" ht="15">
      <c r="A421">
        <v>473</v>
      </c>
      <c r="C421" s="1"/>
      <c r="D421" s="1"/>
      <c r="E421" s="42">
        <v>27</v>
      </c>
      <c r="F421" s="135" t="s">
        <v>469</v>
      </c>
      <c r="G421" s="136">
        <v>1</v>
      </c>
      <c r="H421" s="16">
        <v>1</v>
      </c>
      <c r="I421" s="181" t="s">
        <v>638</v>
      </c>
      <c r="O421" s="172">
        <v>1</v>
      </c>
      <c r="R421" s="172">
        <v>1</v>
      </c>
      <c r="V421" s="170">
        <v>1</v>
      </c>
      <c r="AC421" s="170">
        <v>1</v>
      </c>
      <c r="AF421" s="172">
        <v>1</v>
      </c>
      <c r="AJ421" s="170">
        <v>0.5</v>
      </c>
      <c r="AM421" s="172">
        <v>1</v>
      </c>
      <c r="AR421" s="141"/>
      <c r="AS421" s="141"/>
      <c r="AT421" s="141"/>
      <c r="AU421" s="141"/>
      <c r="AV421" s="141"/>
      <c r="AW421" s="141"/>
      <c r="AX421" s="141"/>
      <c r="AY421" s="39"/>
      <c r="AZ42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</row>
    <row r="422" spans="1:78" ht="15">
      <c r="A422">
        <v>474</v>
      </c>
      <c r="C422" s="49"/>
      <c r="D422" s="49"/>
      <c r="E422" s="42">
        <v>28</v>
      </c>
      <c r="F422" s="135" t="s">
        <v>470</v>
      </c>
      <c r="G422" s="136">
        <v>1</v>
      </c>
      <c r="H422" s="60">
        <v>1</v>
      </c>
      <c r="I422" s="181" t="s">
        <v>638</v>
      </c>
      <c r="K422" s="170">
        <v>1</v>
      </c>
      <c r="O422" s="170">
        <v>0.5</v>
      </c>
      <c r="R422" s="170">
        <v>1</v>
      </c>
      <c r="V422" s="170">
        <v>0.5</v>
      </c>
      <c r="AC422" s="170">
        <v>0.5</v>
      </c>
      <c r="AF422" s="172">
        <v>1</v>
      </c>
      <c r="AJ422" s="170">
        <v>1</v>
      </c>
      <c r="AM422" s="172">
        <v>1</v>
      </c>
      <c r="AR422" s="141"/>
      <c r="AS422" s="141"/>
      <c r="AT422" s="141"/>
      <c r="AU422" s="141"/>
      <c r="AV422" s="141"/>
      <c r="AW422" s="141"/>
      <c r="AX422" s="141"/>
      <c r="AY422" s="39"/>
      <c r="AZ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</row>
    <row r="423" spans="1:78" ht="15.75">
      <c r="A423">
        <v>475</v>
      </c>
      <c r="E423" s="42">
        <v>29</v>
      </c>
      <c r="F423" s="135" t="s">
        <v>193</v>
      </c>
      <c r="G423" s="136">
        <v>1</v>
      </c>
      <c r="H423" s="60">
        <v>1</v>
      </c>
      <c r="I423" s="181" t="s">
        <v>638</v>
      </c>
      <c r="K423" s="170">
        <v>1</v>
      </c>
      <c r="O423" s="170">
        <v>1</v>
      </c>
      <c r="R423" s="172">
        <v>1</v>
      </c>
      <c r="V423" s="170">
        <v>1</v>
      </c>
      <c r="AC423" s="170">
        <v>1</v>
      </c>
      <c r="AF423" s="172">
        <v>1</v>
      </c>
      <c r="AJ423" s="170">
        <v>1</v>
      </c>
      <c r="AM423" s="170">
        <v>1</v>
      </c>
      <c r="AR423" s="141"/>
      <c r="AS423" s="141"/>
      <c r="AT423" s="141"/>
      <c r="AU423" s="141"/>
      <c r="AV423" s="141"/>
      <c r="AW423" s="141"/>
      <c r="AX423" s="141"/>
      <c r="AY423" s="39"/>
      <c r="AZ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</row>
    <row r="424" spans="1:78" ht="15.75">
      <c r="A424">
        <v>476</v>
      </c>
      <c r="E424" s="42">
        <v>30</v>
      </c>
      <c r="F424" s="135" t="s">
        <v>471</v>
      </c>
      <c r="G424" s="136">
        <v>1</v>
      </c>
      <c r="H424" s="16">
        <v>1</v>
      </c>
      <c r="I424" s="181" t="s">
        <v>234</v>
      </c>
      <c r="K424" s="170">
        <v>0</v>
      </c>
      <c r="O424" s="170">
        <v>1</v>
      </c>
      <c r="R424" s="170">
        <v>0</v>
      </c>
      <c r="V424" s="170">
        <v>1</v>
      </c>
      <c r="AC424" s="170">
        <v>0.5</v>
      </c>
      <c r="AJ424" s="170">
        <v>1</v>
      </c>
      <c r="AR424" s="141"/>
      <c r="AS424" s="141"/>
      <c r="AT424" s="141"/>
      <c r="AU424" s="141"/>
      <c r="AV424" s="141"/>
      <c r="AW424" s="141"/>
      <c r="AX424" s="141"/>
      <c r="AY424" s="39"/>
      <c r="AZ424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</row>
    <row r="425" spans="1:78" ht="15.75">
      <c r="A425">
        <v>477</v>
      </c>
      <c r="E425" s="42">
        <v>31</v>
      </c>
      <c r="F425" s="135" t="s">
        <v>472</v>
      </c>
      <c r="G425" s="136">
        <v>1</v>
      </c>
      <c r="H425" s="66">
        <v>1</v>
      </c>
      <c r="I425" s="181" t="s">
        <v>234</v>
      </c>
      <c r="K425" s="170">
        <v>1</v>
      </c>
      <c r="O425" s="172">
        <v>1</v>
      </c>
      <c r="R425" s="172">
        <v>1</v>
      </c>
      <c r="V425" s="170">
        <v>1</v>
      </c>
      <c r="AC425" s="170">
        <v>0.5</v>
      </c>
      <c r="AF425" s="170">
        <v>1</v>
      </c>
      <c r="AM425" s="172">
        <v>1</v>
      </c>
      <c r="AR425" s="141"/>
      <c r="AS425" s="141"/>
      <c r="AT425" s="141"/>
      <c r="AU425" s="141"/>
      <c r="AV425" s="141"/>
      <c r="AW425" s="141"/>
      <c r="AX425" s="141"/>
      <c r="AY425" s="39"/>
      <c r="AZ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</row>
    <row r="426" spans="1:96" ht="15.75">
      <c r="A426">
        <v>478</v>
      </c>
      <c r="E426" s="42">
        <v>32</v>
      </c>
      <c r="F426" s="135" t="s">
        <v>88</v>
      </c>
      <c r="G426" s="136">
        <v>1</v>
      </c>
      <c r="H426" s="66">
        <v>1</v>
      </c>
      <c r="I426" s="181" t="s">
        <v>234</v>
      </c>
      <c r="K426" s="172">
        <v>1</v>
      </c>
      <c r="O426" s="172">
        <v>1</v>
      </c>
      <c r="R426" s="170">
        <v>1</v>
      </c>
      <c r="V426" s="170">
        <v>1</v>
      </c>
      <c r="AC426" s="170">
        <v>1</v>
      </c>
      <c r="AF426" s="172">
        <v>1</v>
      </c>
      <c r="AJ426" s="170">
        <v>1</v>
      </c>
      <c r="AM426" s="172">
        <v>1</v>
      </c>
      <c r="AR426" s="141"/>
      <c r="AS426" s="141"/>
      <c r="AT426" s="141"/>
      <c r="AU426" s="141"/>
      <c r="AV426" s="141"/>
      <c r="AW426" s="141"/>
      <c r="AX426" s="141"/>
      <c r="AY426" s="39"/>
      <c r="AZ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</row>
    <row r="427" spans="1:96" ht="15.75" customHeight="1">
      <c r="A427">
        <v>479</v>
      </c>
      <c r="E427" s="42">
        <v>33</v>
      </c>
      <c r="F427" s="135" t="s">
        <v>473</v>
      </c>
      <c r="G427" s="136">
        <v>1</v>
      </c>
      <c r="H427" s="60">
        <v>1</v>
      </c>
      <c r="I427" s="181" t="s">
        <v>638</v>
      </c>
      <c r="K427" s="170">
        <v>0.5</v>
      </c>
      <c r="O427" s="170">
        <v>1</v>
      </c>
      <c r="R427" s="172">
        <v>0.5</v>
      </c>
      <c r="V427" s="170">
        <v>1</v>
      </c>
      <c r="AC427" s="170">
        <v>1</v>
      </c>
      <c r="AF427" s="170">
        <v>0.5</v>
      </c>
      <c r="AJ427" s="170">
        <v>1</v>
      </c>
      <c r="AM427" s="172">
        <v>0.5</v>
      </c>
      <c r="AR427" s="141"/>
      <c r="AS427" s="141"/>
      <c r="AT427" s="141"/>
      <c r="AU427" s="141"/>
      <c r="AV427" s="141"/>
      <c r="AW427" s="141"/>
      <c r="AX427" s="141"/>
      <c r="AY427" s="39"/>
      <c r="AZ427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</row>
    <row r="428" spans="1:96" ht="15.75">
      <c r="A428">
        <v>480</v>
      </c>
      <c r="E428" s="42">
        <v>34</v>
      </c>
      <c r="F428" s="135" t="s">
        <v>474</v>
      </c>
      <c r="G428" s="136">
        <v>1</v>
      </c>
      <c r="H428" s="66">
        <v>1</v>
      </c>
      <c r="I428" s="181" t="s">
        <v>234</v>
      </c>
      <c r="K428" s="170">
        <v>1</v>
      </c>
      <c r="O428" s="170">
        <v>0.5</v>
      </c>
      <c r="R428" s="172">
        <v>1</v>
      </c>
      <c r="V428" s="170">
        <v>1</v>
      </c>
      <c r="AC428" s="170">
        <v>1</v>
      </c>
      <c r="AF428" s="172">
        <v>1</v>
      </c>
      <c r="AJ428" s="170">
        <v>1</v>
      </c>
      <c r="AM428" s="172">
        <v>1</v>
      </c>
      <c r="AR428" s="141"/>
      <c r="AS428" s="141"/>
      <c r="AT428" s="141"/>
      <c r="AU428" s="141"/>
      <c r="AV428" s="141"/>
      <c r="AW428" s="141"/>
      <c r="AX428" s="141"/>
      <c r="AY428" s="39"/>
      <c r="AZ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</row>
    <row r="429" spans="1:96" ht="15.75">
      <c r="A429">
        <v>481</v>
      </c>
      <c r="E429" s="42">
        <v>35</v>
      </c>
      <c r="F429" s="135" t="s">
        <v>475</v>
      </c>
      <c r="G429" s="136">
        <v>0</v>
      </c>
      <c r="H429" s="60">
        <v>1</v>
      </c>
      <c r="I429" s="155"/>
      <c r="J429" s="155"/>
      <c r="O429" s="170">
        <v>0.5</v>
      </c>
      <c r="V429" s="170">
        <v>0.5</v>
      </c>
      <c r="X429" s="169"/>
      <c r="AC429" s="170">
        <v>0.5</v>
      </c>
      <c r="AJ429" s="170">
        <v>1</v>
      </c>
      <c r="AY429" s="39"/>
      <c r="AZ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</row>
    <row r="430" spans="1:96" ht="15.75">
      <c r="A430">
        <v>482</v>
      </c>
      <c r="E430" s="42">
        <v>36</v>
      </c>
      <c r="F430" s="135" t="s">
        <v>476</v>
      </c>
      <c r="G430" s="136"/>
      <c r="H430" s="60">
        <v>1</v>
      </c>
      <c r="I430" s="181" t="s">
        <v>234</v>
      </c>
      <c r="O430" s="170">
        <v>1</v>
      </c>
      <c r="V430" s="170">
        <v>0.5</v>
      </c>
      <c r="AC430" s="170">
        <v>1</v>
      </c>
      <c r="AJ430" s="170">
        <v>1</v>
      </c>
      <c r="AR430" s="141"/>
      <c r="AS430" s="141"/>
      <c r="AT430" s="141"/>
      <c r="AU430" s="141"/>
      <c r="AV430" s="141"/>
      <c r="AW430" s="141"/>
      <c r="AX430" s="141"/>
      <c r="AY430" s="39"/>
      <c r="AZ430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</row>
    <row r="431" spans="1:96" ht="15.75">
      <c r="A431">
        <v>483</v>
      </c>
      <c r="E431" s="42">
        <v>37</v>
      </c>
      <c r="F431" s="138" t="s">
        <v>477</v>
      </c>
      <c r="G431" s="136">
        <v>0</v>
      </c>
      <c r="H431" s="60">
        <v>1</v>
      </c>
      <c r="I431" s="155"/>
      <c r="J431" s="155"/>
      <c r="O431" s="170">
        <v>1</v>
      </c>
      <c r="V431" s="170">
        <v>1</v>
      </c>
      <c r="AC431" s="170">
        <v>1</v>
      </c>
      <c r="AJ431" s="170">
        <v>0.5</v>
      </c>
      <c r="AR431" s="141"/>
      <c r="AS431" s="141"/>
      <c r="AT431" s="141"/>
      <c r="AU431" s="141"/>
      <c r="AV431" s="141"/>
      <c r="AW431" s="141"/>
      <c r="AX431" s="141"/>
      <c r="AY431" s="39"/>
      <c r="AZ43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</row>
    <row r="432" spans="1:78" ht="15.75">
      <c r="A432">
        <v>484</v>
      </c>
      <c r="E432" s="55"/>
      <c r="F432" s="135"/>
      <c r="G432" s="136"/>
      <c r="H432" s="55"/>
      <c r="I432" s="197"/>
      <c r="J432" s="55"/>
      <c r="AR432" s="141"/>
      <c r="AS432" s="141"/>
      <c r="AT432" s="141"/>
      <c r="AU432" s="141"/>
      <c r="AV432" s="141"/>
      <c r="AW432" s="141"/>
      <c r="AX432" s="141"/>
      <c r="AY432" s="39"/>
      <c r="AZ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</row>
    <row r="433" spans="1:78" ht="15.75">
      <c r="A433">
        <v>485</v>
      </c>
      <c r="E433" s="45"/>
      <c r="F433" s="135"/>
      <c r="G433" s="136"/>
      <c r="H433" s="60" t="s">
        <v>1</v>
      </c>
      <c r="I433" s="191"/>
      <c r="J433" s="12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2"/>
      <c r="AZ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</row>
    <row r="434" spans="1:78" ht="18">
      <c r="A434">
        <v>486</v>
      </c>
      <c r="C434" s="51">
        <v>20</v>
      </c>
      <c r="E434" s="46"/>
      <c r="F434" s="47" t="s">
        <v>23</v>
      </c>
      <c r="G434" s="58"/>
      <c r="H434" s="58"/>
      <c r="I434" s="190"/>
      <c r="J434" s="163"/>
      <c r="K434" s="163"/>
      <c r="L434" s="163"/>
      <c r="M434" s="163"/>
      <c r="N434" s="163"/>
      <c r="O434" s="163"/>
      <c r="P434" s="163"/>
      <c r="Q434" s="163"/>
      <c r="R434" s="163"/>
      <c r="S434" s="163"/>
      <c r="T434" s="163"/>
      <c r="U434" s="163"/>
      <c r="V434" s="163"/>
      <c r="W434" s="163"/>
      <c r="X434" s="163"/>
      <c r="Y434" s="163"/>
      <c r="Z434" s="163"/>
      <c r="AA434" s="163"/>
      <c r="AB434" s="163"/>
      <c r="AC434" s="163"/>
      <c r="AD434" s="163"/>
      <c r="AE434" s="163"/>
      <c r="AF434" s="163"/>
      <c r="AG434" s="163"/>
      <c r="AH434" s="163"/>
      <c r="AI434" s="163"/>
      <c r="AJ434" s="163"/>
      <c r="AK434" s="163"/>
      <c r="AL434" s="163"/>
      <c r="AM434" s="163"/>
      <c r="AN434" s="163"/>
      <c r="AO434" s="163"/>
      <c r="AP434" s="163"/>
      <c r="AQ434" s="163"/>
      <c r="AR434" s="163"/>
      <c r="AS434" s="163"/>
      <c r="AT434" s="163"/>
      <c r="AY434" s="39"/>
      <c r="AZ434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</row>
    <row r="435" spans="1:78" ht="15.75">
      <c r="A435">
        <v>487</v>
      </c>
      <c r="E435" s="77"/>
      <c r="F435" s="79">
        <f>'RESUM MENSUAL ENVASOS'!F20</f>
        <v>25687</v>
      </c>
      <c r="G435" s="67"/>
      <c r="H435" s="67"/>
      <c r="I435" s="198"/>
      <c r="J435" s="78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141"/>
      <c r="AH435" s="141"/>
      <c r="AI435" s="141"/>
      <c r="AJ435" s="141"/>
      <c r="AK435" s="141"/>
      <c r="AL435" s="141"/>
      <c r="AM435" s="141"/>
      <c r="AN435" s="141"/>
      <c r="AO435" s="141"/>
      <c r="AP435" s="141"/>
      <c r="AQ435" s="141"/>
      <c r="AR435" s="141"/>
      <c r="AS435" s="141"/>
      <c r="AT435" s="141"/>
      <c r="AU435" s="141"/>
      <c r="AV435" s="141"/>
      <c r="AW435" s="141"/>
      <c r="AX435" s="141"/>
      <c r="AY435" s="39"/>
      <c r="AZ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</row>
    <row r="436" spans="1:78" ht="16.5" thickBot="1">
      <c r="A436">
        <v>488</v>
      </c>
      <c r="E436" s="55"/>
      <c r="F436" s="72" t="s">
        <v>6</v>
      </c>
      <c r="G436" s="43"/>
      <c r="H436" s="60"/>
      <c r="K436" s="146">
        <f aca="true" t="shared" si="12" ref="K436:AR436">K7</f>
        <v>1</v>
      </c>
      <c r="L436" s="146">
        <f t="shared" si="12"/>
        <v>2</v>
      </c>
      <c r="M436" s="146">
        <f t="shared" si="12"/>
        <v>3</v>
      </c>
      <c r="N436" s="146">
        <f t="shared" si="12"/>
        <v>4</v>
      </c>
      <c r="O436" s="146">
        <f t="shared" si="12"/>
        <v>5</v>
      </c>
      <c r="P436" s="146">
        <f t="shared" si="12"/>
        <v>6</v>
      </c>
      <c r="Q436" s="146">
        <f t="shared" si="12"/>
        <v>7</v>
      </c>
      <c r="R436" s="146">
        <f t="shared" si="12"/>
        <v>8</v>
      </c>
      <c r="S436" s="146">
        <f t="shared" si="12"/>
        <v>9</v>
      </c>
      <c r="T436" s="146">
        <f t="shared" si="12"/>
        <v>10</v>
      </c>
      <c r="U436" s="146">
        <f t="shared" si="12"/>
        <v>11</v>
      </c>
      <c r="V436" s="146">
        <f t="shared" si="12"/>
        <v>12</v>
      </c>
      <c r="W436" s="146">
        <f t="shared" si="12"/>
        <v>13</v>
      </c>
      <c r="X436" s="146">
        <f t="shared" si="12"/>
        <v>14</v>
      </c>
      <c r="Y436" s="146">
        <f t="shared" si="12"/>
        <v>15</v>
      </c>
      <c r="Z436" s="146">
        <f t="shared" si="12"/>
        <v>16</v>
      </c>
      <c r="AA436" s="146">
        <f t="shared" si="12"/>
        <v>17</v>
      </c>
      <c r="AB436" s="146">
        <f t="shared" si="12"/>
        <v>18</v>
      </c>
      <c r="AC436" s="146">
        <f t="shared" si="12"/>
        <v>19</v>
      </c>
      <c r="AD436" s="146">
        <f t="shared" si="12"/>
        <v>20</v>
      </c>
      <c r="AE436" s="146">
        <f t="shared" si="12"/>
        <v>21</v>
      </c>
      <c r="AF436" s="146">
        <f t="shared" si="12"/>
        <v>22</v>
      </c>
      <c r="AG436" s="146">
        <f t="shared" si="12"/>
        <v>23</v>
      </c>
      <c r="AH436" s="146">
        <f t="shared" si="12"/>
        <v>24</v>
      </c>
      <c r="AI436" s="146">
        <f t="shared" si="12"/>
        <v>25</v>
      </c>
      <c r="AJ436" s="146">
        <f t="shared" si="12"/>
        <v>26</v>
      </c>
      <c r="AK436" s="146">
        <f t="shared" si="12"/>
        <v>27</v>
      </c>
      <c r="AL436" s="146">
        <f t="shared" si="12"/>
        <v>28</v>
      </c>
      <c r="AM436" s="146">
        <f t="shared" si="12"/>
        <v>29</v>
      </c>
      <c r="AN436" s="146">
        <f t="shared" si="12"/>
        <v>30</v>
      </c>
      <c r="AO436" s="146">
        <f t="shared" si="12"/>
        <v>31</v>
      </c>
      <c r="AP436" s="146">
        <f t="shared" si="12"/>
        <v>0</v>
      </c>
      <c r="AQ436" s="146">
        <f t="shared" si="12"/>
        <v>0</v>
      </c>
      <c r="AR436" s="146">
        <f t="shared" si="12"/>
        <v>0</v>
      </c>
      <c r="AS436" s="146">
        <f aca="true" t="shared" si="13" ref="AS436:AX436">AS7</f>
        <v>0</v>
      </c>
      <c r="AT436" s="146">
        <f t="shared" si="13"/>
        <v>0</v>
      </c>
      <c r="AU436" s="146">
        <f t="shared" si="13"/>
        <v>0</v>
      </c>
      <c r="AV436" s="146">
        <f t="shared" si="13"/>
        <v>0</v>
      </c>
      <c r="AW436" s="146">
        <f t="shared" si="13"/>
        <v>0</v>
      </c>
      <c r="AX436" s="146">
        <f t="shared" si="13"/>
        <v>0</v>
      </c>
      <c r="AY436" s="39"/>
      <c r="AZ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</row>
    <row r="437" spans="1:78" ht="18">
      <c r="A437">
        <v>489</v>
      </c>
      <c r="E437" s="50">
        <v>1</v>
      </c>
      <c r="F437" s="137" t="s">
        <v>156</v>
      </c>
      <c r="G437" s="136">
        <v>1</v>
      </c>
      <c r="H437" s="16">
        <v>1</v>
      </c>
      <c r="I437" s="181" t="s">
        <v>541</v>
      </c>
      <c r="K437" s="170">
        <v>1</v>
      </c>
      <c r="L437" s="170">
        <v>1</v>
      </c>
      <c r="M437" s="40"/>
      <c r="N437" s="170">
        <v>0.5</v>
      </c>
      <c r="O437" s="40"/>
      <c r="P437" s="170">
        <v>0.5</v>
      </c>
      <c r="Q437" s="40"/>
      <c r="R437" s="170">
        <v>0.5</v>
      </c>
      <c r="S437" s="170">
        <v>1</v>
      </c>
      <c r="T437" s="40"/>
      <c r="U437" s="170">
        <v>0.5</v>
      </c>
      <c r="V437" s="40"/>
      <c r="W437" s="170">
        <v>0.5</v>
      </c>
      <c r="X437" s="40"/>
      <c r="Y437" s="170">
        <v>0.5</v>
      </c>
      <c r="Z437" s="170">
        <v>0.5</v>
      </c>
      <c r="AA437" s="40"/>
      <c r="AB437" s="170">
        <v>0</v>
      </c>
      <c r="AC437" s="40"/>
      <c r="AD437" s="170">
        <v>1</v>
      </c>
      <c r="AE437" s="40"/>
      <c r="AF437" s="170">
        <v>0.5</v>
      </c>
      <c r="AG437" s="170">
        <v>1</v>
      </c>
      <c r="AH437" s="40"/>
      <c r="AI437" s="170">
        <v>0.5</v>
      </c>
      <c r="AJ437" s="40"/>
      <c r="AK437" s="170">
        <v>1</v>
      </c>
      <c r="AL437" s="40"/>
      <c r="AM437" s="170">
        <v>0.5</v>
      </c>
      <c r="AN437" s="170">
        <v>0.5</v>
      </c>
      <c r="AO437" s="40"/>
      <c r="AP437" s="40"/>
      <c r="AQ437" s="40"/>
      <c r="AR437" s="40"/>
      <c r="AS437" s="40"/>
      <c r="AT437" s="40"/>
      <c r="AU437" s="40"/>
      <c r="AV437" s="40"/>
      <c r="AW437" s="40"/>
      <c r="AX437" s="141"/>
      <c r="AY437" s="39"/>
      <c r="AZ437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</row>
    <row r="438" spans="1:78" ht="18">
      <c r="A438">
        <v>492</v>
      </c>
      <c r="E438" s="50">
        <v>2</v>
      </c>
      <c r="F438" s="135" t="s">
        <v>183</v>
      </c>
      <c r="G438" s="136"/>
      <c r="H438" s="60">
        <v>1</v>
      </c>
      <c r="I438" s="181" t="s">
        <v>541</v>
      </c>
      <c r="K438" s="170">
        <v>1</v>
      </c>
      <c r="L438" s="170">
        <v>0.5</v>
      </c>
      <c r="M438" s="40"/>
      <c r="N438" s="170">
        <v>1</v>
      </c>
      <c r="O438" s="40"/>
      <c r="P438" s="170">
        <v>1</v>
      </c>
      <c r="Q438" s="40"/>
      <c r="R438" s="40"/>
      <c r="S438" s="170">
        <v>0.5</v>
      </c>
      <c r="T438" s="40"/>
      <c r="U438" s="40"/>
      <c r="V438" s="40"/>
      <c r="W438" s="170">
        <v>1</v>
      </c>
      <c r="X438" s="40"/>
      <c r="Y438" s="170">
        <v>1</v>
      </c>
      <c r="Z438" s="170">
        <v>1</v>
      </c>
      <c r="AA438" s="40"/>
      <c r="AB438" s="170">
        <v>1</v>
      </c>
      <c r="AC438" s="40"/>
      <c r="AD438" s="170">
        <v>1</v>
      </c>
      <c r="AE438" s="40"/>
      <c r="AF438" s="170">
        <v>1</v>
      </c>
      <c r="AG438" s="170">
        <v>1</v>
      </c>
      <c r="AH438" s="40"/>
      <c r="AI438" s="170">
        <v>1</v>
      </c>
      <c r="AJ438" s="40"/>
      <c r="AK438" s="170">
        <v>1</v>
      </c>
      <c r="AL438" s="40"/>
      <c r="AM438" s="170">
        <v>1</v>
      </c>
      <c r="AN438" s="170">
        <v>1</v>
      </c>
      <c r="AO438" s="40"/>
      <c r="AP438" s="40"/>
      <c r="AQ438" s="40"/>
      <c r="AR438" s="40"/>
      <c r="AS438" s="40"/>
      <c r="AT438" s="40"/>
      <c r="AU438" s="40"/>
      <c r="AV438" s="40"/>
      <c r="AW438" s="40"/>
      <c r="AX438" s="141"/>
      <c r="AY438" s="39"/>
      <c r="AZ438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</row>
    <row r="439" spans="1:78" ht="18">
      <c r="A439">
        <v>494</v>
      </c>
      <c r="E439" s="50">
        <v>3</v>
      </c>
      <c r="F439" s="135" t="s">
        <v>157</v>
      </c>
      <c r="G439" s="136">
        <v>2</v>
      </c>
      <c r="H439" s="60">
        <v>1</v>
      </c>
      <c r="I439" s="181" t="s">
        <v>541</v>
      </c>
      <c r="K439" s="170">
        <v>1</v>
      </c>
      <c r="L439" s="170">
        <v>0.5</v>
      </c>
      <c r="M439" s="40"/>
      <c r="N439" s="170">
        <v>1</v>
      </c>
      <c r="O439" s="40"/>
      <c r="P439" s="170">
        <v>1</v>
      </c>
      <c r="Q439" s="40"/>
      <c r="R439" s="170">
        <v>1</v>
      </c>
      <c r="S439" s="170">
        <v>0.5</v>
      </c>
      <c r="T439" s="40"/>
      <c r="U439" s="170">
        <v>1</v>
      </c>
      <c r="V439" s="40"/>
      <c r="W439" s="170">
        <v>1</v>
      </c>
      <c r="X439" s="40"/>
      <c r="Y439" s="170">
        <v>1</v>
      </c>
      <c r="Z439" s="170">
        <v>0.5</v>
      </c>
      <c r="AA439" s="40"/>
      <c r="AB439" s="170">
        <v>1</v>
      </c>
      <c r="AC439" s="40"/>
      <c r="AD439" s="170">
        <v>1</v>
      </c>
      <c r="AE439" s="40"/>
      <c r="AF439" s="170">
        <v>1</v>
      </c>
      <c r="AG439" s="170">
        <v>0.5</v>
      </c>
      <c r="AH439" s="40"/>
      <c r="AI439" s="170">
        <v>1</v>
      </c>
      <c r="AJ439" s="40"/>
      <c r="AK439" s="170">
        <v>1</v>
      </c>
      <c r="AL439" s="40"/>
      <c r="AM439" s="170">
        <v>1</v>
      </c>
      <c r="AN439" s="170">
        <v>1</v>
      </c>
      <c r="AO439" s="40"/>
      <c r="AP439" s="40"/>
      <c r="AQ439" s="40"/>
      <c r="AR439" s="40"/>
      <c r="AS439" s="40"/>
      <c r="AT439" s="40"/>
      <c r="AU439" s="40"/>
      <c r="AV439" s="40"/>
      <c r="AW439" s="40"/>
      <c r="AX439" s="141"/>
      <c r="AY439" s="39"/>
      <c r="AZ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</row>
    <row r="440" spans="1:78" ht="18">
      <c r="A440">
        <v>496</v>
      </c>
      <c r="E440" s="50">
        <v>4</v>
      </c>
      <c r="F440" s="135" t="s">
        <v>439</v>
      </c>
      <c r="G440" s="136"/>
      <c r="H440" s="16">
        <v>1</v>
      </c>
      <c r="I440" s="181" t="s">
        <v>541</v>
      </c>
      <c r="K440" s="170">
        <v>0.5</v>
      </c>
      <c r="L440" s="170">
        <v>0.5</v>
      </c>
      <c r="M440" s="40"/>
      <c r="N440" s="170">
        <v>0.5</v>
      </c>
      <c r="O440" s="40"/>
      <c r="P440" s="170">
        <v>0.5</v>
      </c>
      <c r="Q440" s="40"/>
      <c r="R440" s="170">
        <v>1</v>
      </c>
      <c r="S440" s="170">
        <v>1</v>
      </c>
      <c r="T440" s="40"/>
      <c r="U440" s="170">
        <v>0.5</v>
      </c>
      <c r="V440" s="40"/>
      <c r="W440" s="170">
        <v>0.5</v>
      </c>
      <c r="X440" s="40"/>
      <c r="Y440" s="170">
        <v>0.5</v>
      </c>
      <c r="Z440" s="170">
        <v>1</v>
      </c>
      <c r="AA440" s="40"/>
      <c r="AB440" s="170">
        <v>0.5</v>
      </c>
      <c r="AC440" s="40"/>
      <c r="AD440" s="170">
        <v>1</v>
      </c>
      <c r="AE440" s="40"/>
      <c r="AF440" s="170">
        <v>0.5</v>
      </c>
      <c r="AG440" s="170">
        <v>0.5</v>
      </c>
      <c r="AH440" s="40"/>
      <c r="AI440" s="170">
        <v>0.5</v>
      </c>
      <c r="AJ440" s="40"/>
      <c r="AK440" s="170">
        <v>0.5</v>
      </c>
      <c r="AL440" s="40"/>
      <c r="AM440" s="170">
        <v>1</v>
      </c>
      <c r="AN440" s="172">
        <v>1</v>
      </c>
      <c r="AO440" s="40"/>
      <c r="AP440" s="40"/>
      <c r="AQ440" s="40"/>
      <c r="AR440" s="40"/>
      <c r="AS440" s="40"/>
      <c r="AT440" s="40"/>
      <c r="AU440" s="40"/>
      <c r="AV440" s="40"/>
      <c r="AW440" s="40"/>
      <c r="AX440" s="141"/>
      <c r="AY440" s="39"/>
      <c r="AZ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</row>
    <row r="441" spans="1:78" ht="18">
      <c r="A441">
        <v>497</v>
      </c>
      <c r="E441" s="50">
        <v>5</v>
      </c>
      <c r="F441" s="135" t="s">
        <v>440</v>
      </c>
      <c r="G441" s="136">
        <v>1</v>
      </c>
      <c r="H441" s="60">
        <v>1</v>
      </c>
      <c r="I441" s="181" t="s">
        <v>234</v>
      </c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170">
        <v>1</v>
      </c>
      <c r="X441" s="40"/>
      <c r="Y441" s="40"/>
      <c r="Z441" s="40"/>
      <c r="AA441" s="40"/>
      <c r="AB441" s="40"/>
      <c r="AC441" s="40"/>
      <c r="AD441" s="172">
        <v>1</v>
      </c>
      <c r="AE441" s="40"/>
      <c r="AF441" s="40"/>
      <c r="AG441" s="40"/>
      <c r="AH441" s="40"/>
      <c r="AI441" s="40"/>
      <c r="AJ441" s="40"/>
      <c r="AK441" s="170">
        <v>1</v>
      </c>
      <c r="AL441" s="40"/>
      <c r="AM441" s="170">
        <v>1</v>
      </c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141"/>
      <c r="AY441" s="39"/>
      <c r="AZ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</row>
    <row r="442" spans="1:78" ht="18">
      <c r="A442">
        <v>500</v>
      </c>
      <c r="E442" s="50">
        <v>6</v>
      </c>
      <c r="F442" s="135" t="s">
        <v>158</v>
      </c>
      <c r="G442" s="136">
        <v>1</v>
      </c>
      <c r="H442" s="60">
        <v>1</v>
      </c>
      <c r="I442" s="181" t="s">
        <v>541</v>
      </c>
      <c r="K442" s="170">
        <v>1</v>
      </c>
      <c r="L442" s="170">
        <v>0.5</v>
      </c>
      <c r="M442" s="40"/>
      <c r="N442" s="170">
        <v>1</v>
      </c>
      <c r="O442" s="40"/>
      <c r="P442" s="170">
        <v>1</v>
      </c>
      <c r="Q442" s="40"/>
      <c r="R442" s="170">
        <v>1</v>
      </c>
      <c r="S442" s="170">
        <v>1</v>
      </c>
      <c r="T442" s="40"/>
      <c r="U442" s="170">
        <v>1</v>
      </c>
      <c r="V442" s="40"/>
      <c r="W442" s="40"/>
      <c r="X442" s="40"/>
      <c r="Y442" s="170">
        <v>1</v>
      </c>
      <c r="Z442" s="170">
        <v>1</v>
      </c>
      <c r="AA442" s="40"/>
      <c r="AB442" s="170">
        <v>1</v>
      </c>
      <c r="AC442" s="40"/>
      <c r="AD442" s="170">
        <v>1</v>
      </c>
      <c r="AE442" s="40"/>
      <c r="AF442" s="170">
        <v>1</v>
      </c>
      <c r="AG442" s="170">
        <v>1</v>
      </c>
      <c r="AH442" s="40"/>
      <c r="AI442" s="170">
        <v>1</v>
      </c>
      <c r="AJ442" s="40"/>
      <c r="AK442" s="170">
        <v>1</v>
      </c>
      <c r="AL442" s="40"/>
      <c r="AM442" s="170">
        <v>1</v>
      </c>
      <c r="AN442" s="172">
        <v>1</v>
      </c>
      <c r="AO442" s="40"/>
      <c r="AP442" s="40"/>
      <c r="AQ442" s="40"/>
      <c r="AR442" s="40"/>
      <c r="AS442" s="40"/>
      <c r="AT442" s="40"/>
      <c r="AU442" s="40"/>
      <c r="AV442" s="40"/>
      <c r="AW442" s="40"/>
      <c r="AX442" s="141"/>
      <c r="AY442" s="39"/>
      <c r="AZ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</row>
    <row r="443" spans="1:78" ht="18">
      <c r="A443">
        <v>501</v>
      </c>
      <c r="E443" s="50">
        <v>7</v>
      </c>
      <c r="F443" s="135" t="s">
        <v>101</v>
      </c>
      <c r="G443" s="136"/>
      <c r="H443" s="60">
        <v>1</v>
      </c>
      <c r="I443" s="181" t="s">
        <v>638</v>
      </c>
      <c r="K443" s="40"/>
      <c r="L443" s="40"/>
      <c r="M443" s="40"/>
      <c r="N443" s="40"/>
      <c r="O443" s="40"/>
      <c r="P443" s="170">
        <v>1</v>
      </c>
      <c r="Q443" s="40"/>
      <c r="R443" s="40"/>
      <c r="S443" s="40"/>
      <c r="T443" s="40"/>
      <c r="U443" s="170">
        <v>1</v>
      </c>
      <c r="V443" s="40"/>
      <c r="W443" s="170">
        <v>0.5</v>
      </c>
      <c r="X443" s="40"/>
      <c r="Y443" s="40"/>
      <c r="Z443" s="40"/>
      <c r="AA443" s="40"/>
      <c r="AB443" s="40"/>
      <c r="AC443" s="40"/>
      <c r="AD443" s="170">
        <v>1</v>
      </c>
      <c r="AE443" s="40"/>
      <c r="AF443" s="40"/>
      <c r="AG443" s="40"/>
      <c r="AH443" s="40"/>
      <c r="AI443" s="40"/>
      <c r="AJ443" s="40"/>
      <c r="AK443" s="172">
        <v>1</v>
      </c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141"/>
      <c r="AY443" s="39"/>
      <c r="AZ443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</row>
    <row r="444" spans="1:78" ht="18">
      <c r="A444">
        <v>502</v>
      </c>
      <c r="E444" s="50">
        <v>8</v>
      </c>
      <c r="F444" s="135" t="s">
        <v>159</v>
      </c>
      <c r="G444" s="136"/>
      <c r="H444" s="60">
        <v>1</v>
      </c>
      <c r="I444" s="181" t="s">
        <v>541</v>
      </c>
      <c r="K444" s="170">
        <v>0</v>
      </c>
      <c r="L444" s="170">
        <v>1</v>
      </c>
      <c r="M444" s="40"/>
      <c r="N444" s="170">
        <v>0</v>
      </c>
      <c r="O444" s="40"/>
      <c r="P444" s="170">
        <v>0.5</v>
      </c>
      <c r="Q444" s="40"/>
      <c r="R444" s="170">
        <v>1</v>
      </c>
      <c r="S444" s="170">
        <v>0.5</v>
      </c>
      <c r="T444" s="40"/>
      <c r="U444" s="170">
        <v>0</v>
      </c>
      <c r="V444" s="40"/>
      <c r="W444" s="170">
        <v>0.5</v>
      </c>
      <c r="X444" s="40"/>
      <c r="Y444" s="170">
        <v>0</v>
      </c>
      <c r="Z444" s="170">
        <v>0.5</v>
      </c>
      <c r="AA444" s="40"/>
      <c r="AB444" s="170">
        <v>0</v>
      </c>
      <c r="AC444" s="40"/>
      <c r="AD444" s="172">
        <v>0.5</v>
      </c>
      <c r="AE444" s="40"/>
      <c r="AF444" s="170">
        <v>1</v>
      </c>
      <c r="AG444" s="170">
        <v>1</v>
      </c>
      <c r="AH444" s="40"/>
      <c r="AI444" s="170">
        <v>0.5</v>
      </c>
      <c r="AJ444" s="40"/>
      <c r="AK444" s="170">
        <v>0.5</v>
      </c>
      <c r="AL444" s="40"/>
      <c r="AM444" s="170">
        <v>0.5</v>
      </c>
      <c r="AN444" s="170">
        <v>0.5</v>
      </c>
      <c r="AO444" s="40"/>
      <c r="AP444" s="40"/>
      <c r="AQ444" s="40"/>
      <c r="AR444" s="40"/>
      <c r="AS444" s="40"/>
      <c r="AT444" s="40"/>
      <c r="AU444" s="40"/>
      <c r="AV444" s="40"/>
      <c r="AW444" s="40"/>
      <c r="AX444" s="141"/>
      <c r="AY444" s="39"/>
      <c r="AZ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</row>
    <row r="445" spans="1:78" ht="18">
      <c r="A445">
        <v>503</v>
      </c>
      <c r="E445" s="50">
        <v>9</v>
      </c>
      <c r="F445" s="135" t="s">
        <v>161</v>
      </c>
      <c r="G445" s="136"/>
      <c r="H445" s="60">
        <v>1</v>
      </c>
      <c r="I445" s="181" t="s">
        <v>541</v>
      </c>
      <c r="K445" s="170">
        <v>0</v>
      </c>
      <c r="L445" s="170">
        <v>1</v>
      </c>
      <c r="M445" s="40"/>
      <c r="N445" s="170">
        <v>1</v>
      </c>
      <c r="O445" s="40"/>
      <c r="P445" s="170">
        <v>1</v>
      </c>
      <c r="Q445" s="40"/>
      <c r="R445" s="170">
        <v>1</v>
      </c>
      <c r="S445" s="170">
        <v>1</v>
      </c>
      <c r="T445" s="40"/>
      <c r="U445" s="170">
        <v>1</v>
      </c>
      <c r="V445" s="40"/>
      <c r="W445" s="170">
        <v>1</v>
      </c>
      <c r="X445" s="40"/>
      <c r="Y445" s="170">
        <v>1</v>
      </c>
      <c r="Z445" s="170">
        <v>0.5</v>
      </c>
      <c r="AA445" s="40"/>
      <c r="AB445" s="170">
        <v>1</v>
      </c>
      <c r="AC445" s="40"/>
      <c r="AD445" s="172">
        <v>1</v>
      </c>
      <c r="AE445" s="40"/>
      <c r="AF445" s="170">
        <v>1</v>
      </c>
      <c r="AG445" s="170">
        <v>1</v>
      </c>
      <c r="AH445" s="40"/>
      <c r="AI445" s="170">
        <v>1</v>
      </c>
      <c r="AJ445" s="40"/>
      <c r="AK445" s="170">
        <v>1</v>
      </c>
      <c r="AL445" s="40"/>
      <c r="AM445" s="170">
        <v>1</v>
      </c>
      <c r="AN445" s="172">
        <v>1</v>
      </c>
      <c r="AO445" s="40"/>
      <c r="AP445" s="40"/>
      <c r="AQ445" s="40"/>
      <c r="AR445" s="40"/>
      <c r="AS445" s="40"/>
      <c r="AT445" s="40"/>
      <c r="AU445" s="40"/>
      <c r="AV445" s="40"/>
      <c r="AW445" s="40"/>
      <c r="AX445" s="141"/>
      <c r="AY445" s="39"/>
      <c r="AZ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</row>
    <row r="446" spans="1:78" ht="18">
      <c r="A446">
        <v>504</v>
      </c>
      <c r="E446" s="50">
        <v>10</v>
      </c>
      <c r="F446" s="135" t="s">
        <v>102</v>
      </c>
      <c r="G446" s="136"/>
      <c r="H446" s="60">
        <v>1</v>
      </c>
      <c r="I446" s="181" t="s">
        <v>541</v>
      </c>
      <c r="K446" s="170">
        <v>1</v>
      </c>
      <c r="L446" s="170">
        <v>0.5</v>
      </c>
      <c r="M446" s="40"/>
      <c r="N446" s="170">
        <v>1</v>
      </c>
      <c r="O446" s="40"/>
      <c r="P446" s="170">
        <v>1</v>
      </c>
      <c r="Q446" s="40"/>
      <c r="R446" s="170">
        <v>1</v>
      </c>
      <c r="S446" s="170">
        <v>0.5</v>
      </c>
      <c r="T446" s="40"/>
      <c r="U446" s="170">
        <v>0.5</v>
      </c>
      <c r="V446" s="40"/>
      <c r="W446" s="170">
        <v>0.5</v>
      </c>
      <c r="X446" s="40"/>
      <c r="Y446" s="170">
        <v>1</v>
      </c>
      <c r="Z446" s="170">
        <v>1</v>
      </c>
      <c r="AA446" s="40"/>
      <c r="AB446" s="170">
        <v>0.5</v>
      </c>
      <c r="AC446" s="40"/>
      <c r="AD446" s="170">
        <v>1</v>
      </c>
      <c r="AE446" s="40"/>
      <c r="AF446" s="170">
        <v>1</v>
      </c>
      <c r="AG446" s="170">
        <v>0.5</v>
      </c>
      <c r="AH446" s="40"/>
      <c r="AI446" s="170">
        <v>1</v>
      </c>
      <c r="AJ446" s="40"/>
      <c r="AK446" s="170">
        <v>1</v>
      </c>
      <c r="AL446" s="40"/>
      <c r="AM446" s="170">
        <v>1</v>
      </c>
      <c r="AN446" s="170">
        <v>0.5</v>
      </c>
      <c r="AO446" s="40"/>
      <c r="AP446" s="40"/>
      <c r="AQ446" s="40"/>
      <c r="AR446" s="40"/>
      <c r="AS446" s="40"/>
      <c r="AT446" s="40"/>
      <c r="AU446" s="40"/>
      <c r="AV446" s="40"/>
      <c r="AW446" s="40"/>
      <c r="AX446" s="141"/>
      <c r="AY446" s="39"/>
      <c r="AZ446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</row>
    <row r="447" spans="1:78" ht="18">
      <c r="A447">
        <v>505</v>
      </c>
      <c r="E447" s="50">
        <v>11</v>
      </c>
      <c r="F447" s="135" t="s">
        <v>441</v>
      </c>
      <c r="G447" s="136"/>
      <c r="H447" s="60">
        <v>1</v>
      </c>
      <c r="I447" s="181" t="s">
        <v>541</v>
      </c>
      <c r="K447" s="170">
        <v>1</v>
      </c>
      <c r="L447" s="170">
        <v>0.5</v>
      </c>
      <c r="M447" s="40"/>
      <c r="N447" s="170">
        <v>1</v>
      </c>
      <c r="O447" s="40"/>
      <c r="P447" s="170">
        <v>1</v>
      </c>
      <c r="Q447" s="40"/>
      <c r="R447" s="170">
        <v>1</v>
      </c>
      <c r="S447" s="170">
        <v>0.5</v>
      </c>
      <c r="T447" s="40"/>
      <c r="U447" s="170">
        <v>1</v>
      </c>
      <c r="V447" s="40"/>
      <c r="W447" s="170">
        <v>1</v>
      </c>
      <c r="X447" s="40"/>
      <c r="Y447" s="170">
        <v>1</v>
      </c>
      <c r="Z447" s="170">
        <v>1</v>
      </c>
      <c r="AA447" s="40"/>
      <c r="AB447" s="170">
        <v>1</v>
      </c>
      <c r="AC447" s="40"/>
      <c r="AD447" s="170">
        <v>1</v>
      </c>
      <c r="AE447" s="40"/>
      <c r="AF447" s="170">
        <v>1</v>
      </c>
      <c r="AG447" s="170">
        <v>0.5</v>
      </c>
      <c r="AH447" s="40"/>
      <c r="AI447" s="170">
        <v>1</v>
      </c>
      <c r="AJ447" s="40"/>
      <c r="AK447" s="170">
        <v>1</v>
      </c>
      <c r="AL447" s="40"/>
      <c r="AM447" s="170">
        <v>1</v>
      </c>
      <c r="AN447" s="170">
        <v>0.5</v>
      </c>
      <c r="AO447" s="40"/>
      <c r="AP447" s="40"/>
      <c r="AQ447" s="40"/>
      <c r="AR447" s="40"/>
      <c r="AS447" s="40"/>
      <c r="AT447" s="40"/>
      <c r="AU447" s="40"/>
      <c r="AV447" s="40"/>
      <c r="AW447" s="40"/>
      <c r="AX447" s="141"/>
      <c r="AY447" s="39"/>
      <c r="AZ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</row>
    <row r="448" spans="1:78" ht="18">
      <c r="A448">
        <v>506</v>
      </c>
      <c r="E448" s="50">
        <v>12</v>
      </c>
      <c r="F448" s="135" t="s">
        <v>627</v>
      </c>
      <c r="G448" s="136">
        <v>1</v>
      </c>
      <c r="H448" s="60">
        <v>1</v>
      </c>
      <c r="I448" s="181" t="s">
        <v>541</v>
      </c>
      <c r="K448" s="170">
        <v>1</v>
      </c>
      <c r="L448" s="170">
        <v>0.5</v>
      </c>
      <c r="M448" s="40"/>
      <c r="N448" s="170">
        <v>1</v>
      </c>
      <c r="O448" s="40"/>
      <c r="P448" s="170">
        <v>1</v>
      </c>
      <c r="Q448" s="40"/>
      <c r="R448" s="170">
        <v>1</v>
      </c>
      <c r="S448" s="170">
        <v>0.5</v>
      </c>
      <c r="T448" s="40"/>
      <c r="U448" s="170">
        <v>1</v>
      </c>
      <c r="V448" s="40"/>
      <c r="W448" s="170">
        <v>1</v>
      </c>
      <c r="X448" s="40"/>
      <c r="Y448" s="170">
        <v>1</v>
      </c>
      <c r="Z448" s="170">
        <v>0.5</v>
      </c>
      <c r="AA448" s="40"/>
      <c r="AB448" s="170">
        <v>1</v>
      </c>
      <c r="AC448" s="40"/>
      <c r="AD448" s="170">
        <v>1</v>
      </c>
      <c r="AE448" s="40"/>
      <c r="AF448" s="170">
        <v>1</v>
      </c>
      <c r="AG448" s="170">
        <v>1</v>
      </c>
      <c r="AH448" s="40"/>
      <c r="AI448" s="170">
        <v>1</v>
      </c>
      <c r="AJ448" s="40"/>
      <c r="AK448" s="170">
        <v>1</v>
      </c>
      <c r="AL448" s="40"/>
      <c r="AM448" s="170">
        <v>1</v>
      </c>
      <c r="AN448" s="170">
        <v>0.5</v>
      </c>
      <c r="AO448" s="40"/>
      <c r="AP448" s="40"/>
      <c r="AQ448" s="40"/>
      <c r="AR448" s="40"/>
      <c r="AS448" s="40"/>
      <c r="AT448" s="40"/>
      <c r="AU448" s="40"/>
      <c r="AV448" s="40"/>
      <c r="AW448" s="40"/>
      <c r="AX448" s="141"/>
      <c r="AY448" s="39"/>
      <c r="AZ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</row>
    <row r="449" spans="1:78" ht="18">
      <c r="A449">
        <v>507</v>
      </c>
      <c r="E449" s="50">
        <v>13</v>
      </c>
      <c r="F449" s="135" t="s">
        <v>442</v>
      </c>
      <c r="G449" s="136"/>
      <c r="H449" s="60">
        <v>1</v>
      </c>
      <c r="I449" s="181" t="s">
        <v>541</v>
      </c>
      <c r="K449" s="170">
        <v>0</v>
      </c>
      <c r="L449" s="170">
        <v>0.5</v>
      </c>
      <c r="M449" s="40"/>
      <c r="N449" s="170">
        <v>0.5</v>
      </c>
      <c r="O449" s="40"/>
      <c r="P449" s="170">
        <v>0.5</v>
      </c>
      <c r="Q449" s="40"/>
      <c r="R449" s="170">
        <v>0</v>
      </c>
      <c r="S449" s="170">
        <v>1</v>
      </c>
      <c r="T449" s="40"/>
      <c r="U449" s="170">
        <v>0.5</v>
      </c>
      <c r="V449" s="40"/>
      <c r="W449" s="170">
        <v>0.5</v>
      </c>
      <c r="X449" s="40"/>
      <c r="Y449" s="170">
        <v>0</v>
      </c>
      <c r="Z449" s="170">
        <v>1</v>
      </c>
      <c r="AA449" s="40"/>
      <c r="AB449" s="170">
        <v>1</v>
      </c>
      <c r="AC449" s="40"/>
      <c r="AD449" s="172">
        <v>0.5</v>
      </c>
      <c r="AE449" s="40"/>
      <c r="AF449" s="170">
        <v>0.5</v>
      </c>
      <c r="AG449" s="170">
        <v>0.5</v>
      </c>
      <c r="AH449" s="40"/>
      <c r="AI449" s="170">
        <v>0.5</v>
      </c>
      <c r="AJ449" s="40"/>
      <c r="AK449" s="170">
        <v>0.5</v>
      </c>
      <c r="AL449" s="40"/>
      <c r="AM449" s="170">
        <v>0.5</v>
      </c>
      <c r="AN449" s="170">
        <v>0.5</v>
      </c>
      <c r="AO449" s="40"/>
      <c r="AP449" s="40"/>
      <c r="AQ449" s="40"/>
      <c r="AR449" s="40"/>
      <c r="AS449" s="40"/>
      <c r="AT449" s="40"/>
      <c r="AU449" s="40"/>
      <c r="AV449" s="40"/>
      <c r="AW449" s="40"/>
      <c r="AX449" s="141"/>
      <c r="AY449" s="39"/>
      <c r="AZ449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</row>
    <row r="450" spans="1:78" ht="18">
      <c r="A450">
        <v>508</v>
      </c>
      <c r="E450" s="50">
        <v>14</v>
      </c>
      <c r="F450" s="135" t="s">
        <v>154</v>
      </c>
      <c r="G450" s="136"/>
      <c r="H450" s="60">
        <v>1</v>
      </c>
      <c r="I450" s="181" t="s">
        <v>234</v>
      </c>
      <c r="K450" s="170">
        <v>0</v>
      </c>
      <c r="L450" s="40"/>
      <c r="M450" s="40"/>
      <c r="N450" s="170">
        <v>1</v>
      </c>
      <c r="O450" s="40"/>
      <c r="P450" s="170">
        <v>0.5</v>
      </c>
      <c r="Q450" s="40"/>
      <c r="R450" s="170">
        <v>0.5</v>
      </c>
      <c r="S450" s="40"/>
      <c r="T450" s="40"/>
      <c r="U450" s="170">
        <v>0.5</v>
      </c>
      <c r="V450" s="40"/>
      <c r="W450" s="170">
        <v>0.5</v>
      </c>
      <c r="X450" s="40"/>
      <c r="Y450" s="170">
        <v>0</v>
      </c>
      <c r="Z450" s="40"/>
      <c r="AA450" s="40"/>
      <c r="AB450" s="170">
        <v>1</v>
      </c>
      <c r="AC450" s="40"/>
      <c r="AD450" s="170">
        <v>0.5</v>
      </c>
      <c r="AE450" s="40"/>
      <c r="AF450" s="170">
        <v>0.5</v>
      </c>
      <c r="AG450" s="40"/>
      <c r="AH450" s="40"/>
      <c r="AI450" s="170">
        <v>0.5</v>
      </c>
      <c r="AJ450" s="40"/>
      <c r="AK450" s="170">
        <v>0.5</v>
      </c>
      <c r="AL450" s="40"/>
      <c r="AM450" s="170">
        <v>0.5</v>
      </c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141"/>
      <c r="AY450" s="39"/>
      <c r="AZ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</row>
    <row r="451" spans="1:78" ht="18">
      <c r="A451">
        <v>510</v>
      </c>
      <c r="E451" s="50">
        <v>15</v>
      </c>
      <c r="F451" s="135" t="s">
        <v>443</v>
      </c>
      <c r="G451" s="136"/>
      <c r="H451" s="60">
        <v>1</v>
      </c>
      <c r="I451" s="181" t="s">
        <v>234</v>
      </c>
      <c r="K451" s="40"/>
      <c r="L451" s="40"/>
      <c r="M451" s="40"/>
      <c r="N451" s="40"/>
      <c r="O451" s="40"/>
      <c r="P451" s="170">
        <v>1</v>
      </c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170">
        <v>1</v>
      </c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141"/>
      <c r="AY451" s="39"/>
      <c r="AZ45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</row>
    <row r="452" spans="1:78" ht="18">
      <c r="A452">
        <v>511</v>
      </c>
      <c r="E452" s="50">
        <v>16</v>
      </c>
      <c r="F452" s="135" t="s">
        <v>444</v>
      </c>
      <c r="G452" s="136"/>
      <c r="H452" s="60">
        <v>1</v>
      </c>
      <c r="I452" s="181" t="s">
        <v>638</v>
      </c>
      <c r="K452" s="40"/>
      <c r="L452" s="40"/>
      <c r="M452" s="40"/>
      <c r="N452" s="40"/>
      <c r="O452" s="40"/>
      <c r="P452" s="170">
        <v>0</v>
      </c>
      <c r="Q452" s="40"/>
      <c r="R452" s="40"/>
      <c r="S452" s="40"/>
      <c r="T452" s="40"/>
      <c r="U452" s="40"/>
      <c r="V452" s="40"/>
      <c r="W452" s="170">
        <v>0</v>
      </c>
      <c r="X452" s="40"/>
      <c r="Y452" s="40"/>
      <c r="Z452" s="40"/>
      <c r="AA452" s="40"/>
      <c r="AB452" s="40"/>
      <c r="AC452" s="40"/>
      <c r="AD452" s="170">
        <v>0.5</v>
      </c>
      <c r="AE452" s="40"/>
      <c r="AF452" s="40"/>
      <c r="AG452" s="40"/>
      <c r="AH452" s="40"/>
      <c r="AI452" s="40"/>
      <c r="AJ452" s="40"/>
      <c r="AK452" s="170">
        <v>0</v>
      </c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141"/>
      <c r="AY452" s="39"/>
      <c r="AZ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</row>
    <row r="453" spans="1:78" ht="18">
      <c r="A453">
        <v>512</v>
      </c>
      <c r="E453" s="50">
        <v>17</v>
      </c>
      <c r="F453" s="135" t="s">
        <v>628</v>
      </c>
      <c r="G453" s="136"/>
      <c r="H453" s="60">
        <v>1</v>
      </c>
      <c r="I453" s="181" t="s">
        <v>541</v>
      </c>
      <c r="K453" s="170">
        <v>0</v>
      </c>
      <c r="L453" s="170">
        <v>1</v>
      </c>
      <c r="M453" s="40"/>
      <c r="N453" s="170">
        <v>0</v>
      </c>
      <c r="O453" s="40"/>
      <c r="P453" s="170">
        <v>0</v>
      </c>
      <c r="Q453" s="40"/>
      <c r="R453" s="170">
        <v>0</v>
      </c>
      <c r="S453" s="170">
        <v>0.5</v>
      </c>
      <c r="T453" s="40"/>
      <c r="U453" s="170">
        <v>0</v>
      </c>
      <c r="V453" s="40"/>
      <c r="W453" s="170">
        <v>0.5</v>
      </c>
      <c r="X453" s="40"/>
      <c r="Y453" s="170">
        <v>0</v>
      </c>
      <c r="Z453" s="170">
        <v>1</v>
      </c>
      <c r="AA453" s="40"/>
      <c r="AB453" s="170">
        <v>0</v>
      </c>
      <c r="AC453" s="40"/>
      <c r="AD453" s="170">
        <v>0.5</v>
      </c>
      <c r="AE453" s="40"/>
      <c r="AF453" s="170">
        <v>0.5</v>
      </c>
      <c r="AG453" s="170">
        <v>0.5</v>
      </c>
      <c r="AH453" s="40"/>
      <c r="AI453" s="170">
        <v>0</v>
      </c>
      <c r="AJ453" s="40"/>
      <c r="AK453" s="170">
        <v>0.5</v>
      </c>
      <c r="AL453" s="40"/>
      <c r="AM453" s="170">
        <v>0</v>
      </c>
      <c r="AN453" s="170">
        <v>0.5</v>
      </c>
      <c r="AO453" s="40"/>
      <c r="AP453" s="40"/>
      <c r="AQ453" s="40"/>
      <c r="AR453" s="40"/>
      <c r="AS453" s="40"/>
      <c r="AT453" s="40"/>
      <c r="AU453" s="40"/>
      <c r="AV453" s="40"/>
      <c r="AW453" s="40"/>
      <c r="AX453" s="141"/>
      <c r="AY453" s="39"/>
      <c r="AZ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</row>
    <row r="454" spans="1:78" ht="18">
      <c r="A454">
        <v>513</v>
      </c>
      <c r="E454" s="50">
        <v>18</v>
      </c>
      <c r="F454" s="135" t="s">
        <v>445</v>
      </c>
      <c r="G454" s="136"/>
      <c r="H454" s="60">
        <v>1</v>
      </c>
      <c r="I454" s="181" t="s">
        <v>638</v>
      </c>
      <c r="K454" s="40"/>
      <c r="L454" s="40"/>
      <c r="M454" s="40"/>
      <c r="N454" s="40"/>
      <c r="O454" s="40"/>
      <c r="P454" s="170">
        <v>1</v>
      </c>
      <c r="Q454" s="40"/>
      <c r="R454" s="40"/>
      <c r="S454" s="40"/>
      <c r="T454" s="40"/>
      <c r="U454" s="40"/>
      <c r="V454" s="40"/>
      <c r="W454" s="170">
        <v>1</v>
      </c>
      <c r="X454" s="40"/>
      <c r="Y454" s="40"/>
      <c r="Z454" s="40"/>
      <c r="AA454" s="40"/>
      <c r="AB454" s="40"/>
      <c r="AC454" s="40"/>
      <c r="AD454" s="170">
        <v>1</v>
      </c>
      <c r="AE454" s="40"/>
      <c r="AF454" s="40"/>
      <c r="AG454" s="40"/>
      <c r="AH454" s="40"/>
      <c r="AI454" s="40"/>
      <c r="AJ454" s="40"/>
      <c r="AK454" s="170">
        <v>1</v>
      </c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141"/>
      <c r="AY454" s="39"/>
      <c r="AZ454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</row>
    <row r="455" spans="1:78" ht="18">
      <c r="A455">
        <v>514</v>
      </c>
      <c r="E455" s="50">
        <v>19</v>
      </c>
      <c r="F455" s="135" t="s">
        <v>184</v>
      </c>
      <c r="G455" s="136"/>
      <c r="H455" s="60">
        <v>1</v>
      </c>
      <c r="I455" s="181" t="s">
        <v>234</v>
      </c>
      <c r="K455" s="40"/>
      <c r="L455" s="40"/>
      <c r="M455" s="40"/>
      <c r="N455" s="40"/>
      <c r="O455" s="40"/>
      <c r="P455" s="170">
        <v>0</v>
      </c>
      <c r="Q455" s="40"/>
      <c r="R455" s="40"/>
      <c r="S455" s="40"/>
      <c r="T455" s="40"/>
      <c r="U455" s="40"/>
      <c r="V455" s="40"/>
      <c r="W455" s="170">
        <v>0.5</v>
      </c>
      <c r="X455" s="40"/>
      <c r="Y455" s="40"/>
      <c r="Z455" s="40"/>
      <c r="AA455" s="40"/>
      <c r="AB455" s="40"/>
      <c r="AC455" s="40"/>
      <c r="AD455" s="170">
        <v>0.5</v>
      </c>
      <c r="AE455" s="40"/>
      <c r="AF455" s="40"/>
      <c r="AG455" s="40"/>
      <c r="AH455" s="40"/>
      <c r="AI455" s="40"/>
      <c r="AJ455" s="40"/>
      <c r="AK455" s="170">
        <v>0.5</v>
      </c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141"/>
      <c r="AY455" s="39"/>
      <c r="AZ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</row>
    <row r="456" spans="1:52" ht="18">
      <c r="A456">
        <v>515</v>
      </c>
      <c r="E456" s="50">
        <v>20</v>
      </c>
      <c r="F456" s="135" t="s">
        <v>446</v>
      </c>
      <c r="G456" s="136"/>
      <c r="H456" s="60">
        <v>1</v>
      </c>
      <c r="I456" s="181" t="s">
        <v>541</v>
      </c>
      <c r="K456" s="170">
        <v>0</v>
      </c>
      <c r="L456" s="170">
        <v>1</v>
      </c>
      <c r="M456" s="40"/>
      <c r="N456" s="170">
        <v>0.5</v>
      </c>
      <c r="O456" s="40"/>
      <c r="P456" s="170">
        <v>0.5</v>
      </c>
      <c r="Q456" s="40"/>
      <c r="R456" s="170">
        <v>0.5</v>
      </c>
      <c r="S456" s="40"/>
      <c r="T456" s="40"/>
      <c r="U456" s="170">
        <v>0.5</v>
      </c>
      <c r="V456" s="40"/>
      <c r="W456" s="170">
        <v>0.5</v>
      </c>
      <c r="X456" s="40"/>
      <c r="Y456" s="170">
        <v>0.5</v>
      </c>
      <c r="Z456" s="170">
        <v>1</v>
      </c>
      <c r="AA456" s="40"/>
      <c r="AB456" s="170">
        <v>0.5</v>
      </c>
      <c r="AC456" s="40"/>
      <c r="AD456" s="170">
        <v>0.5</v>
      </c>
      <c r="AE456" s="40"/>
      <c r="AF456" s="170">
        <v>0.5</v>
      </c>
      <c r="AG456" s="170">
        <v>0.5</v>
      </c>
      <c r="AH456" s="40"/>
      <c r="AI456" s="170">
        <v>0.5</v>
      </c>
      <c r="AJ456" s="40"/>
      <c r="AK456" s="170">
        <v>0.5</v>
      </c>
      <c r="AL456" s="40"/>
      <c r="AM456" s="40"/>
      <c r="AN456" s="170">
        <v>0.5</v>
      </c>
      <c r="AO456" s="40"/>
      <c r="AP456" s="40"/>
      <c r="AQ456" s="40"/>
      <c r="AR456" s="40"/>
      <c r="AS456" s="40"/>
      <c r="AT456" s="40"/>
      <c r="AU456" s="40"/>
      <c r="AV456" s="40"/>
      <c r="AW456" s="40"/>
      <c r="AX456" s="141"/>
      <c r="AY456" s="39"/>
      <c r="AZ456" s="1"/>
    </row>
    <row r="457" spans="1:96" ht="18">
      <c r="A457">
        <v>516</v>
      </c>
      <c r="E457" s="50">
        <v>21</v>
      </c>
      <c r="F457" s="135" t="s">
        <v>447</v>
      </c>
      <c r="G457" s="136"/>
      <c r="H457" s="60">
        <v>1</v>
      </c>
      <c r="I457" s="181" t="s">
        <v>541</v>
      </c>
      <c r="K457" s="170">
        <v>0</v>
      </c>
      <c r="L457" s="170">
        <v>1</v>
      </c>
      <c r="M457" s="40"/>
      <c r="N457" s="170">
        <v>0.5</v>
      </c>
      <c r="O457" s="40"/>
      <c r="P457" s="170">
        <v>0.5</v>
      </c>
      <c r="Q457" s="40"/>
      <c r="R457" s="170">
        <v>1</v>
      </c>
      <c r="S457" s="170">
        <v>1</v>
      </c>
      <c r="T457" s="40"/>
      <c r="U457" s="170">
        <v>0.5</v>
      </c>
      <c r="V457" s="40"/>
      <c r="W457" s="170">
        <v>0.5</v>
      </c>
      <c r="X457" s="40"/>
      <c r="Y457" s="170">
        <v>0.5</v>
      </c>
      <c r="Z457" s="170">
        <v>1</v>
      </c>
      <c r="AA457" s="40"/>
      <c r="AB457" s="170">
        <v>0</v>
      </c>
      <c r="AC457" s="40"/>
      <c r="AD457" s="170">
        <v>1</v>
      </c>
      <c r="AE457" s="40"/>
      <c r="AF457" s="170">
        <v>0.5</v>
      </c>
      <c r="AG457" s="170">
        <v>0.5</v>
      </c>
      <c r="AH457" s="40"/>
      <c r="AI457" s="170">
        <v>0.5</v>
      </c>
      <c r="AJ457" s="40"/>
      <c r="AK457" s="170">
        <v>0.5</v>
      </c>
      <c r="AL457" s="40"/>
      <c r="AM457" s="40"/>
      <c r="AN457" s="170">
        <v>0.5</v>
      </c>
      <c r="AO457" s="40"/>
      <c r="AP457" s="40"/>
      <c r="AQ457" s="40"/>
      <c r="AR457" s="40"/>
      <c r="AS457" s="40"/>
      <c r="AT457" s="40"/>
      <c r="AU457" s="40"/>
      <c r="AV457" s="40"/>
      <c r="AW457" s="40"/>
      <c r="AX457" s="141"/>
      <c r="AY457" s="39"/>
      <c r="AZ457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</row>
    <row r="458" spans="1:96" ht="18">
      <c r="A458">
        <v>517</v>
      </c>
      <c r="E458" s="50">
        <v>22</v>
      </c>
      <c r="F458" s="135" t="s">
        <v>448</v>
      </c>
      <c r="G458" s="136"/>
      <c r="H458" s="60">
        <v>1</v>
      </c>
      <c r="I458" s="181" t="s">
        <v>235</v>
      </c>
      <c r="K458" s="40"/>
      <c r="L458" s="40"/>
      <c r="M458" s="40"/>
      <c r="N458" s="40"/>
      <c r="O458" s="40"/>
      <c r="P458" s="170">
        <v>1</v>
      </c>
      <c r="Q458" s="40"/>
      <c r="R458" s="40"/>
      <c r="S458" s="40"/>
      <c r="T458" s="40"/>
      <c r="U458" s="40"/>
      <c r="V458" s="40"/>
      <c r="W458" s="170"/>
      <c r="X458" s="40"/>
      <c r="Y458" s="40"/>
      <c r="Z458" s="40"/>
      <c r="AA458" s="40"/>
      <c r="AB458" s="40"/>
      <c r="AC458" s="40"/>
      <c r="AD458" s="170">
        <v>1</v>
      </c>
      <c r="AE458" s="40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141"/>
      <c r="AY458" s="39"/>
      <c r="AZ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</row>
    <row r="459" spans="5:96" ht="18">
      <c r="E459" s="50">
        <v>23</v>
      </c>
      <c r="F459" s="135" t="s">
        <v>533</v>
      </c>
      <c r="G459" s="136"/>
      <c r="H459" s="60">
        <v>1</v>
      </c>
      <c r="I459" s="181" t="s">
        <v>541</v>
      </c>
      <c r="K459" s="170">
        <v>0</v>
      </c>
      <c r="L459" s="170">
        <v>0.5</v>
      </c>
      <c r="M459" s="40"/>
      <c r="N459" s="170">
        <v>0</v>
      </c>
      <c r="O459" s="40"/>
      <c r="P459" s="170">
        <v>1</v>
      </c>
      <c r="Q459" s="40"/>
      <c r="R459" s="170">
        <v>0</v>
      </c>
      <c r="S459" s="170">
        <v>0.5</v>
      </c>
      <c r="T459" s="40"/>
      <c r="U459" s="170">
        <v>0</v>
      </c>
      <c r="V459" s="40"/>
      <c r="W459" s="170">
        <v>0.5</v>
      </c>
      <c r="X459" s="40"/>
      <c r="Y459" s="170">
        <v>0</v>
      </c>
      <c r="Z459" s="170">
        <v>0.5</v>
      </c>
      <c r="AA459" s="40"/>
      <c r="AB459" s="170">
        <v>0</v>
      </c>
      <c r="AC459" s="40"/>
      <c r="AD459" s="170">
        <v>1</v>
      </c>
      <c r="AE459" s="40"/>
      <c r="AF459" s="170">
        <v>0.5</v>
      </c>
      <c r="AG459" s="170">
        <v>1</v>
      </c>
      <c r="AH459" s="40"/>
      <c r="AI459" s="170">
        <v>0</v>
      </c>
      <c r="AJ459" s="40"/>
      <c r="AK459" s="170">
        <v>0.5</v>
      </c>
      <c r="AL459" s="40"/>
      <c r="AM459" s="170">
        <v>0.5</v>
      </c>
      <c r="AN459" s="170">
        <v>1</v>
      </c>
      <c r="AO459" s="40"/>
      <c r="AP459" s="40"/>
      <c r="AQ459" s="40"/>
      <c r="AR459" s="40"/>
      <c r="AS459" s="40"/>
      <c r="AT459" s="40"/>
      <c r="AU459" s="40"/>
      <c r="AV459" s="40"/>
      <c r="AW459" s="40"/>
      <c r="AX459" s="141"/>
      <c r="AY459" s="39"/>
      <c r="AZ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</row>
    <row r="460" spans="5:96" ht="18">
      <c r="E460" s="50">
        <v>24</v>
      </c>
      <c r="F460" s="135" t="s">
        <v>534</v>
      </c>
      <c r="G460" s="136"/>
      <c r="H460" s="60">
        <v>1</v>
      </c>
      <c r="I460" s="181" t="s">
        <v>541</v>
      </c>
      <c r="K460" s="170">
        <v>1</v>
      </c>
      <c r="L460" s="170">
        <v>1</v>
      </c>
      <c r="M460" s="40"/>
      <c r="N460" s="170">
        <v>1</v>
      </c>
      <c r="O460" s="40"/>
      <c r="P460" s="170">
        <v>1</v>
      </c>
      <c r="Q460" s="40"/>
      <c r="R460" s="170">
        <v>1</v>
      </c>
      <c r="S460" s="170">
        <v>0.5</v>
      </c>
      <c r="T460" s="40"/>
      <c r="U460" s="170">
        <v>0.5</v>
      </c>
      <c r="V460" s="40"/>
      <c r="W460" s="170">
        <v>1</v>
      </c>
      <c r="X460" s="40"/>
      <c r="Y460" s="170">
        <v>1</v>
      </c>
      <c r="Z460" s="170">
        <v>1</v>
      </c>
      <c r="AA460" s="40"/>
      <c r="AB460" s="170">
        <v>1</v>
      </c>
      <c r="AC460" s="40"/>
      <c r="AD460" s="170">
        <v>1</v>
      </c>
      <c r="AE460" s="40"/>
      <c r="AF460" s="170">
        <v>1</v>
      </c>
      <c r="AG460" s="170">
        <v>1</v>
      </c>
      <c r="AH460" s="40"/>
      <c r="AI460" s="170">
        <v>0.5</v>
      </c>
      <c r="AJ460" s="40"/>
      <c r="AK460" s="170">
        <v>1</v>
      </c>
      <c r="AL460" s="40"/>
      <c r="AM460" s="170">
        <v>1</v>
      </c>
      <c r="AN460" s="170">
        <v>0.5</v>
      </c>
      <c r="AO460" s="40"/>
      <c r="AP460" s="40"/>
      <c r="AQ460" s="40"/>
      <c r="AR460" s="40"/>
      <c r="AS460" s="40"/>
      <c r="AT460" s="40"/>
      <c r="AU460" s="40"/>
      <c r="AV460" s="40"/>
      <c r="AW460" s="40"/>
      <c r="AX460" s="141"/>
      <c r="AY460" s="39"/>
      <c r="AZ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</row>
    <row r="461" spans="5:96" ht="18">
      <c r="E461" s="50">
        <v>25</v>
      </c>
      <c r="F461" s="135" t="s">
        <v>535</v>
      </c>
      <c r="G461" s="136"/>
      <c r="H461" s="60">
        <v>1</v>
      </c>
      <c r="I461" s="181" t="s">
        <v>541</v>
      </c>
      <c r="K461" s="170">
        <v>1</v>
      </c>
      <c r="L461" s="170">
        <v>1</v>
      </c>
      <c r="M461" s="40"/>
      <c r="N461" s="170">
        <v>1</v>
      </c>
      <c r="O461" s="40"/>
      <c r="P461" s="170">
        <v>1</v>
      </c>
      <c r="Q461" s="40"/>
      <c r="R461" s="170">
        <v>1</v>
      </c>
      <c r="S461" s="170">
        <v>1</v>
      </c>
      <c r="T461" s="40"/>
      <c r="U461" s="170">
        <v>1</v>
      </c>
      <c r="V461" s="40"/>
      <c r="W461" s="170">
        <v>1</v>
      </c>
      <c r="X461" s="40"/>
      <c r="Y461" s="170">
        <v>1</v>
      </c>
      <c r="Z461" s="170">
        <v>1</v>
      </c>
      <c r="AA461" s="40"/>
      <c r="AB461" s="170">
        <v>1</v>
      </c>
      <c r="AC461" s="40"/>
      <c r="AD461" s="170">
        <v>1</v>
      </c>
      <c r="AE461" s="40"/>
      <c r="AF461" s="170">
        <v>1</v>
      </c>
      <c r="AG461" s="170">
        <v>0.5</v>
      </c>
      <c r="AH461" s="40"/>
      <c r="AI461" s="170">
        <v>1</v>
      </c>
      <c r="AJ461" s="40"/>
      <c r="AK461" s="170">
        <v>1</v>
      </c>
      <c r="AL461" s="40"/>
      <c r="AM461" s="170">
        <v>1</v>
      </c>
      <c r="AN461" s="170">
        <v>0.5</v>
      </c>
      <c r="AO461" s="40"/>
      <c r="AP461" s="40"/>
      <c r="AQ461" s="40"/>
      <c r="AR461" s="40"/>
      <c r="AS461" s="40"/>
      <c r="AT461" s="40"/>
      <c r="AU461" s="40"/>
      <c r="AV461" s="40"/>
      <c r="AW461" s="40"/>
      <c r="AX461" s="141"/>
      <c r="AY461" s="39"/>
      <c r="AZ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</row>
    <row r="462" spans="5:96" ht="18">
      <c r="E462" s="50">
        <v>26</v>
      </c>
      <c r="F462" s="135" t="s">
        <v>536</v>
      </c>
      <c r="G462" s="136"/>
      <c r="H462" s="60">
        <v>1</v>
      </c>
      <c r="I462" s="181" t="s">
        <v>541</v>
      </c>
      <c r="K462" s="170">
        <v>1</v>
      </c>
      <c r="L462" s="170">
        <v>0.5</v>
      </c>
      <c r="M462" s="40"/>
      <c r="N462" s="170">
        <v>0.5</v>
      </c>
      <c r="O462" s="40"/>
      <c r="P462" s="170">
        <v>0.5</v>
      </c>
      <c r="Q462" s="40"/>
      <c r="R462" s="170">
        <v>1</v>
      </c>
      <c r="S462" s="170">
        <v>0.5</v>
      </c>
      <c r="T462" s="40"/>
      <c r="U462" s="170">
        <v>0.5</v>
      </c>
      <c r="V462" s="40"/>
      <c r="W462" s="170">
        <v>1</v>
      </c>
      <c r="X462" s="40"/>
      <c r="Y462" s="170">
        <v>1</v>
      </c>
      <c r="Z462" s="170">
        <v>1</v>
      </c>
      <c r="AA462" s="40"/>
      <c r="AB462" s="170">
        <v>0</v>
      </c>
      <c r="AC462" s="40"/>
      <c r="AD462" s="170">
        <v>1</v>
      </c>
      <c r="AE462" s="40"/>
      <c r="AF462" s="170">
        <v>0.5</v>
      </c>
      <c r="AG462" s="170">
        <v>0.5</v>
      </c>
      <c r="AH462" s="40"/>
      <c r="AI462" s="170">
        <v>0.5</v>
      </c>
      <c r="AJ462" s="40"/>
      <c r="AK462" s="170">
        <v>0.5</v>
      </c>
      <c r="AL462" s="40"/>
      <c r="AM462" s="170">
        <v>1</v>
      </c>
      <c r="AN462" s="170">
        <v>0.5</v>
      </c>
      <c r="AO462" s="40"/>
      <c r="AP462" s="40"/>
      <c r="AQ462" s="40"/>
      <c r="AR462" s="40"/>
      <c r="AS462" s="40"/>
      <c r="AT462" s="40"/>
      <c r="AU462" s="40"/>
      <c r="AV462" s="40"/>
      <c r="AW462" s="40"/>
      <c r="AX462" s="141"/>
      <c r="AY462" s="39"/>
      <c r="AZ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</row>
    <row r="463" spans="5:96" ht="18">
      <c r="E463" s="50">
        <v>27</v>
      </c>
      <c r="F463" s="135" t="s">
        <v>537</v>
      </c>
      <c r="G463" s="136"/>
      <c r="H463" s="60">
        <v>1</v>
      </c>
      <c r="I463" s="181" t="s">
        <v>541</v>
      </c>
      <c r="K463" s="170">
        <v>1</v>
      </c>
      <c r="L463" s="170">
        <v>0.5</v>
      </c>
      <c r="M463" s="40"/>
      <c r="N463" s="170">
        <v>1</v>
      </c>
      <c r="O463" s="40"/>
      <c r="P463" s="170">
        <v>1</v>
      </c>
      <c r="Q463" s="40"/>
      <c r="R463" s="170">
        <v>1</v>
      </c>
      <c r="S463" s="170">
        <v>0.5</v>
      </c>
      <c r="T463" s="40"/>
      <c r="U463" s="170">
        <v>1</v>
      </c>
      <c r="V463" s="40"/>
      <c r="W463" s="170">
        <v>1</v>
      </c>
      <c r="X463" s="40"/>
      <c r="Y463" s="170">
        <v>1</v>
      </c>
      <c r="Z463" s="170">
        <v>0.5</v>
      </c>
      <c r="AA463" s="40"/>
      <c r="AB463" s="170">
        <v>1</v>
      </c>
      <c r="AC463" s="40"/>
      <c r="AD463" s="170">
        <v>1</v>
      </c>
      <c r="AE463" s="40"/>
      <c r="AF463" s="170">
        <v>1</v>
      </c>
      <c r="AG463" s="170">
        <v>0.5</v>
      </c>
      <c r="AH463" s="40"/>
      <c r="AI463" s="170">
        <v>1</v>
      </c>
      <c r="AJ463" s="40"/>
      <c r="AK463" s="40"/>
      <c r="AL463" s="40"/>
      <c r="AM463" s="172">
        <v>1</v>
      </c>
      <c r="AN463" s="170">
        <v>1</v>
      </c>
      <c r="AO463" s="40"/>
      <c r="AP463" s="40"/>
      <c r="AQ463" s="40"/>
      <c r="AR463" s="40"/>
      <c r="AS463" s="40"/>
      <c r="AT463" s="40"/>
      <c r="AU463" s="40"/>
      <c r="AV463" s="40"/>
      <c r="AW463" s="40"/>
      <c r="AX463" s="141"/>
      <c r="AY463" s="39"/>
      <c r="AZ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</row>
    <row r="464" spans="5:96" ht="18">
      <c r="E464" s="50">
        <v>28</v>
      </c>
      <c r="F464" s="135" t="s">
        <v>538</v>
      </c>
      <c r="G464" s="136"/>
      <c r="H464" s="60">
        <v>1</v>
      </c>
      <c r="I464" s="181" t="s">
        <v>541</v>
      </c>
      <c r="K464" s="170">
        <v>1</v>
      </c>
      <c r="L464" s="170">
        <v>0.5</v>
      </c>
      <c r="M464" s="40"/>
      <c r="N464" s="170">
        <v>0.5</v>
      </c>
      <c r="O464" s="40"/>
      <c r="P464" s="170">
        <v>0.5</v>
      </c>
      <c r="Q464" s="40"/>
      <c r="R464" s="170">
        <v>0.5</v>
      </c>
      <c r="S464" s="170">
        <v>1</v>
      </c>
      <c r="T464" s="40"/>
      <c r="U464" s="170">
        <v>0.5</v>
      </c>
      <c r="V464" s="40"/>
      <c r="W464" s="170">
        <v>0.5</v>
      </c>
      <c r="X464" s="40"/>
      <c r="Y464" s="170">
        <v>0.5</v>
      </c>
      <c r="Z464" s="170">
        <v>0.5</v>
      </c>
      <c r="AA464" s="40"/>
      <c r="AB464" s="170">
        <v>0.5</v>
      </c>
      <c r="AC464" s="40"/>
      <c r="AD464" s="170">
        <v>1</v>
      </c>
      <c r="AE464" s="40"/>
      <c r="AF464" s="170">
        <v>0.5</v>
      </c>
      <c r="AG464" s="170">
        <v>0.5</v>
      </c>
      <c r="AH464" s="40"/>
      <c r="AI464" s="170">
        <v>0.5</v>
      </c>
      <c r="AJ464" s="40"/>
      <c r="AK464" s="170">
        <v>1</v>
      </c>
      <c r="AL464" s="40"/>
      <c r="AM464" s="170">
        <v>0.5</v>
      </c>
      <c r="AN464" s="170">
        <v>0.5</v>
      </c>
      <c r="AO464" s="40"/>
      <c r="AP464" s="40"/>
      <c r="AQ464" s="40"/>
      <c r="AR464" s="40"/>
      <c r="AS464" s="40"/>
      <c r="AT464" s="40"/>
      <c r="AU464" s="40"/>
      <c r="AV464" s="40"/>
      <c r="AW464" s="40"/>
      <c r="AX464" s="141"/>
      <c r="AY464" s="39"/>
      <c r="AZ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</row>
    <row r="465" spans="5:96" ht="18">
      <c r="E465" s="50">
        <v>29</v>
      </c>
      <c r="F465" s="135" t="s">
        <v>288</v>
      </c>
      <c r="G465" s="136"/>
      <c r="H465" s="60">
        <v>1</v>
      </c>
      <c r="I465" s="181" t="s">
        <v>541</v>
      </c>
      <c r="K465" s="170">
        <v>0.5</v>
      </c>
      <c r="L465" s="170">
        <v>0.5</v>
      </c>
      <c r="M465" s="40"/>
      <c r="N465" s="170">
        <v>0.5</v>
      </c>
      <c r="O465" s="40"/>
      <c r="P465" s="170">
        <v>0.5</v>
      </c>
      <c r="Q465" s="40"/>
      <c r="R465" s="170">
        <v>0.5</v>
      </c>
      <c r="S465" s="170">
        <v>0.5</v>
      </c>
      <c r="T465" s="40"/>
      <c r="U465" s="170">
        <v>0.5</v>
      </c>
      <c r="V465" s="40"/>
      <c r="W465" s="170">
        <v>0.5</v>
      </c>
      <c r="X465" s="40"/>
      <c r="Y465" s="170">
        <v>1</v>
      </c>
      <c r="Z465" s="170">
        <v>0.5</v>
      </c>
      <c r="AA465" s="40"/>
      <c r="AB465" s="170">
        <v>1</v>
      </c>
      <c r="AC465" s="40"/>
      <c r="AD465" s="170">
        <v>1</v>
      </c>
      <c r="AE465" s="40"/>
      <c r="AF465" s="170">
        <v>0.5</v>
      </c>
      <c r="AG465" s="170">
        <v>0.5</v>
      </c>
      <c r="AH465" s="40"/>
      <c r="AI465" s="170">
        <v>0.5</v>
      </c>
      <c r="AJ465" s="40"/>
      <c r="AK465" s="170">
        <v>1</v>
      </c>
      <c r="AL465" s="40"/>
      <c r="AM465" s="40"/>
      <c r="AN465" s="170">
        <v>1</v>
      </c>
      <c r="AO465" s="40"/>
      <c r="AP465" s="40"/>
      <c r="AQ465" s="40"/>
      <c r="AR465" s="40"/>
      <c r="AS465" s="40"/>
      <c r="AT465" s="40"/>
      <c r="AU465" s="40"/>
      <c r="AV465" s="40"/>
      <c r="AW465" s="40"/>
      <c r="AX465" s="141"/>
      <c r="AY465" s="39"/>
      <c r="AZ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</row>
    <row r="466" spans="5:96" ht="18">
      <c r="E466" s="50">
        <v>30</v>
      </c>
      <c r="F466" s="135" t="s">
        <v>539</v>
      </c>
      <c r="G466" s="136"/>
      <c r="H466" s="60">
        <v>1</v>
      </c>
      <c r="I466" s="181" t="s">
        <v>541</v>
      </c>
      <c r="K466" s="170">
        <v>0.5</v>
      </c>
      <c r="L466" s="170">
        <v>0.5</v>
      </c>
      <c r="M466" s="40"/>
      <c r="N466" s="170">
        <v>0</v>
      </c>
      <c r="O466" s="40"/>
      <c r="P466" s="170">
        <v>1</v>
      </c>
      <c r="Q466" s="40"/>
      <c r="R466" s="170">
        <v>0</v>
      </c>
      <c r="S466" s="170">
        <v>0.5</v>
      </c>
      <c r="T466" s="40"/>
      <c r="U466" s="170">
        <v>0</v>
      </c>
      <c r="V466" s="40"/>
      <c r="W466" s="170">
        <v>0</v>
      </c>
      <c r="X466" s="40"/>
      <c r="Y466" s="170">
        <v>0.5</v>
      </c>
      <c r="Z466" s="170">
        <v>1</v>
      </c>
      <c r="AA466" s="40"/>
      <c r="AB466" s="40"/>
      <c r="AC466" s="40"/>
      <c r="AD466" s="170">
        <v>1</v>
      </c>
      <c r="AE466" s="40"/>
      <c r="AF466" s="170">
        <v>0.5</v>
      </c>
      <c r="AG466" s="170">
        <v>0.5</v>
      </c>
      <c r="AH466" s="40"/>
      <c r="AI466" s="170">
        <v>1</v>
      </c>
      <c r="AJ466" s="40"/>
      <c r="AK466" s="170">
        <v>0.5</v>
      </c>
      <c r="AL466" s="40"/>
      <c r="AM466" s="170">
        <v>0.5</v>
      </c>
      <c r="AN466" s="170">
        <v>0.5</v>
      </c>
      <c r="AO466" s="40"/>
      <c r="AP466" s="40"/>
      <c r="AQ466" s="40"/>
      <c r="AR466" s="40"/>
      <c r="AS466" s="40"/>
      <c r="AT466" s="40"/>
      <c r="AU466" s="40"/>
      <c r="AV466" s="40"/>
      <c r="AW466" s="40"/>
      <c r="AX466" s="141"/>
      <c r="AY466" s="39"/>
      <c r="AZ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</row>
    <row r="467" spans="5:96" ht="18">
      <c r="E467" s="50">
        <v>31</v>
      </c>
      <c r="F467" s="135" t="s">
        <v>540</v>
      </c>
      <c r="G467" s="136"/>
      <c r="H467" s="60">
        <v>1</v>
      </c>
      <c r="I467" s="181" t="s">
        <v>541</v>
      </c>
      <c r="K467" s="170">
        <v>0</v>
      </c>
      <c r="L467" s="170">
        <v>0.5</v>
      </c>
      <c r="M467" s="40"/>
      <c r="N467" s="170">
        <v>0.5</v>
      </c>
      <c r="O467" s="40"/>
      <c r="P467" s="170">
        <v>0.5</v>
      </c>
      <c r="Q467" s="40"/>
      <c r="R467" s="170">
        <v>0.5</v>
      </c>
      <c r="S467" s="170">
        <v>0.5</v>
      </c>
      <c r="T467" s="40"/>
      <c r="U467" s="170">
        <v>1</v>
      </c>
      <c r="V467" s="40"/>
      <c r="W467" s="170">
        <v>0</v>
      </c>
      <c r="X467" s="40"/>
      <c r="Y467" s="170">
        <v>0</v>
      </c>
      <c r="Z467" s="170">
        <v>0.5</v>
      </c>
      <c r="AA467" s="40"/>
      <c r="AB467" s="170">
        <v>1</v>
      </c>
      <c r="AC467" s="40"/>
      <c r="AD467" s="170">
        <v>1</v>
      </c>
      <c r="AE467" s="40"/>
      <c r="AF467" s="170">
        <v>0.5</v>
      </c>
      <c r="AG467" s="170">
        <v>0.5</v>
      </c>
      <c r="AH467" s="40"/>
      <c r="AI467" s="170">
        <v>0.5</v>
      </c>
      <c r="AJ467" s="40"/>
      <c r="AK467" s="170">
        <v>0.5</v>
      </c>
      <c r="AL467" s="40"/>
      <c r="AM467" s="170">
        <v>0.5</v>
      </c>
      <c r="AN467" s="170">
        <v>0.5</v>
      </c>
      <c r="AO467" s="40"/>
      <c r="AP467" s="40"/>
      <c r="AQ467" s="40"/>
      <c r="AR467" s="40"/>
      <c r="AS467" s="40"/>
      <c r="AT467" s="40"/>
      <c r="AU467" s="40"/>
      <c r="AV467" s="40"/>
      <c r="AW467" s="40"/>
      <c r="AX467" s="141"/>
      <c r="AY467" s="39"/>
      <c r="AZ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</row>
    <row r="468" spans="5:96" ht="18">
      <c r="E468" s="50">
        <v>32</v>
      </c>
      <c r="F468" s="135" t="s">
        <v>542</v>
      </c>
      <c r="G468" s="136"/>
      <c r="H468" s="60">
        <v>1</v>
      </c>
      <c r="I468" s="181" t="s">
        <v>541</v>
      </c>
      <c r="K468" s="170">
        <v>1</v>
      </c>
      <c r="L468" s="170">
        <v>0.5</v>
      </c>
      <c r="M468" s="40"/>
      <c r="N468" s="170">
        <v>0.5</v>
      </c>
      <c r="O468" s="40"/>
      <c r="P468" s="170">
        <v>0</v>
      </c>
      <c r="Q468" s="40"/>
      <c r="R468" s="170">
        <v>1</v>
      </c>
      <c r="S468" s="170">
        <v>1</v>
      </c>
      <c r="T468" s="40"/>
      <c r="U468" s="170">
        <v>1</v>
      </c>
      <c r="V468" s="40"/>
      <c r="W468" s="170">
        <v>1</v>
      </c>
      <c r="X468" s="40"/>
      <c r="Y468" s="170">
        <v>0.5</v>
      </c>
      <c r="Z468" s="170">
        <v>1</v>
      </c>
      <c r="AA468" s="40"/>
      <c r="AB468" s="170">
        <v>0.5</v>
      </c>
      <c r="AC468" s="40"/>
      <c r="AD468" s="170">
        <v>1</v>
      </c>
      <c r="AE468" s="40"/>
      <c r="AF468" s="170">
        <v>0.5</v>
      </c>
      <c r="AG468" s="170">
        <v>1</v>
      </c>
      <c r="AH468" s="40"/>
      <c r="AI468" s="170">
        <v>0.5</v>
      </c>
      <c r="AJ468" s="40"/>
      <c r="AK468" s="170">
        <v>0.5</v>
      </c>
      <c r="AL468" s="40"/>
      <c r="AM468" s="170">
        <v>0.5</v>
      </c>
      <c r="AN468" s="170">
        <v>0.5</v>
      </c>
      <c r="AO468" s="40"/>
      <c r="AP468" s="40"/>
      <c r="AQ468" s="40"/>
      <c r="AR468" s="40"/>
      <c r="AS468" s="40"/>
      <c r="AT468" s="40"/>
      <c r="AU468" s="40"/>
      <c r="AV468" s="40"/>
      <c r="AW468" s="40"/>
      <c r="AX468" s="141"/>
      <c r="AY468" s="39"/>
      <c r="AZ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</row>
    <row r="469" spans="5:96" ht="18">
      <c r="E469" s="50">
        <v>33</v>
      </c>
      <c r="F469" s="135" t="s">
        <v>543</v>
      </c>
      <c r="G469" s="136"/>
      <c r="H469" s="60">
        <v>1</v>
      </c>
      <c r="I469" s="181" t="s">
        <v>541</v>
      </c>
      <c r="K469" s="170">
        <v>0</v>
      </c>
      <c r="L469" s="170">
        <v>0.5</v>
      </c>
      <c r="M469" s="40"/>
      <c r="N469" s="170">
        <v>0</v>
      </c>
      <c r="O469" s="40"/>
      <c r="P469" s="170">
        <v>0</v>
      </c>
      <c r="Q469" s="40"/>
      <c r="R469" s="170">
        <v>0</v>
      </c>
      <c r="S469" s="170">
        <v>1</v>
      </c>
      <c r="T469" s="40"/>
      <c r="U469" s="170">
        <v>0</v>
      </c>
      <c r="V469" s="40"/>
      <c r="W469" s="40"/>
      <c r="X469" s="40"/>
      <c r="Y469" s="170">
        <v>0</v>
      </c>
      <c r="Z469" s="170">
        <v>1</v>
      </c>
      <c r="AA469" s="40"/>
      <c r="AB469" s="170">
        <v>0</v>
      </c>
      <c r="AC469" s="40"/>
      <c r="AD469" s="170">
        <v>0.5</v>
      </c>
      <c r="AE469" s="40"/>
      <c r="AF469" s="170">
        <v>0</v>
      </c>
      <c r="AG469" s="170">
        <v>0.5</v>
      </c>
      <c r="AH469" s="40"/>
      <c r="AI469" s="170">
        <v>0</v>
      </c>
      <c r="AJ469" s="40"/>
      <c r="AK469" s="170">
        <v>0.5</v>
      </c>
      <c r="AL469" s="40"/>
      <c r="AM469" s="170">
        <v>0</v>
      </c>
      <c r="AN469" s="170">
        <v>0.5</v>
      </c>
      <c r="AO469" s="40"/>
      <c r="AP469" s="40"/>
      <c r="AQ469" s="40"/>
      <c r="AR469" s="40"/>
      <c r="AS469" s="40"/>
      <c r="AT469" s="40"/>
      <c r="AU469" s="40"/>
      <c r="AV469" s="40"/>
      <c r="AW469" s="40"/>
      <c r="AX469" s="141"/>
      <c r="AY469" s="39"/>
      <c r="AZ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</row>
    <row r="470" spans="5:96" ht="18">
      <c r="E470" s="50">
        <v>34</v>
      </c>
      <c r="F470" s="135" t="s">
        <v>544</v>
      </c>
      <c r="G470" s="136"/>
      <c r="H470" s="60">
        <v>1</v>
      </c>
      <c r="I470" s="181" t="s">
        <v>541</v>
      </c>
      <c r="K470" s="170">
        <v>0</v>
      </c>
      <c r="L470" s="170">
        <v>0.5</v>
      </c>
      <c r="M470" s="40"/>
      <c r="N470" s="170">
        <v>0</v>
      </c>
      <c r="O470" s="40"/>
      <c r="P470" s="170">
        <v>1</v>
      </c>
      <c r="Q470" s="40"/>
      <c r="R470" s="170">
        <v>0</v>
      </c>
      <c r="S470" s="170">
        <v>1</v>
      </c>
      <c r="T470" s="40"/>
      <c r="U470" s="170">
        <v>0</v>
      </c>
      <c r="V470" s="40"/>
      <c r="W470" s="170">
        <v>1</v>
      </c>
      <c r="X470" s="40"/>
      <c r="Y470" s="170">
        <v>1</v>
      </c>
      <c r="Z470" s="170">
        <v>0.5</v>
      </c>
      <c r="AA470" s="40"/>
      <c r="AB470" s="170">
        <v>0</v>
      </c>
      <c r="AC470" s="40"/>
      <c r="AD470" s="170">
        <v>1</v>
      </c>
      <c r="AE470" s="40"/>
      <c r="AF470" s="170">
        <v>1</v>
      </c>
      <c r="AG470" s="170">
        <v>1</v>
      </c>
      <c r="AH470" s="40"/>
      <c r="AI470" s="170">
        <v>0</v>
      </c>
      <c r="AJ470" s="40"/>
      <c r="AK470" s="170">
        <v>0.5</v>
      </c>
      <c r="AL470" s="40"/>
      <c r="AM470" s="170">
        <v>1</v>
      </c>
      <c r="AN470" s="170">
        <v>0.5</v>
      </c>
      <c r="AO470" s="40"/>
      <c r="AP470" s="40"/>
      <c r="AQ470" s="40"/>
      <c r="AR470" s="40"/>
      <c r="AS470" s="40"/>
      <c r="AT470" s="40"/>
      <c r="AU470" s="40"/>
      <c r="AV470" s="40"/>
      <c r="AW470" s="40"/>
      <c r="AX470" s="141"/>
      <c r="AY470" s="39"/>
      <c r="AZ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</row>
    <row r="471" spans="5:96" ht="18">
      <c r="E471" s="50">
        <v>35</v>
      </c>
      <c r="F471" s="135" t="s">
        <v>617</v>
      </c>
      <c r="G471" s="136"/>
      <c r="H471" s="60">
        <v>1</v>
      </c>
      <c r="I471" s="181" t="s">
        <v>541</v>
      </c>
      <c r="K471" s="170">
        <v>0.5</v>
      </c>
      <c r="L471" s="170">
        <v>0.5</v>
      </c>
      <c r="M471" s="40"/>
      <c r="N471" s="170">
        <v>0.5</v>
      </c>
      <c r="O471" s="40"/>
      <c r="P471" s="170">
        <v>1</v>
      </c>
      <c r="Q471" s="40"/>
      <c r="R471" s="170">
        <v>1</v>
      </c>
      <c r="S471" s="170">
        <v>0.5</v>
      </c>
      <c r="T471" s="40"/>
      <c r="U471" s="170">
        <v>0</v>
      </c>
      <c r="V471" s="40"/>
      <c r="W471" s="170">
        <v>0.5</v>
      </c>
      <c r="X471" s="40"/>
      <c r="Y471" s="170">
        <v>1</v>
      </c>
      <c r="Z471" s="170">
        <v>0.5</v>
      </c>
      <c r="AA471" s="40"/>
      <c r="AB471" s="170">
        <v>0.5</v>
      </c>
      <c r="AC471" s="40"/>
      <c r="AD471" s="170">
        <v>1</v>
      </c>
      <c r="AE471" s="40"/>
      <c r="AF471" s="170">
        <v>0.5</v>
      </c>
      <c r="AG471" s="170">
        <v>0.5</v>
      </c>
      <c r="AH471" s="40"/>
      <c r="AI471" s="170">
        <v>1</v>
      </c>
      <c r="AJ471" s="40"/>
      <c r="AK471" s="170">
        <v>0.5</v>
      </c>
      <c r="AL471" s="40"/>
      <c r="AM471" s="170">
        <v>0.5</v>
      </c>
      <c r="AN471" s="170">
        <v>0.5</v>
      </c>
      <c r="AO471" s="40"/>
      <c r="AP471" s="40"/>
      <c r="AQ471" s="40"/>
      <c r="AR471" s="40"/>
      <c r="AS471" s="40"/>
      <c r="AT471" s="40"/>
      <c r="AU471" s="40"/>
      <c r="AV471" s="40"/>
      <c r="AW471" s="40"/>
      <c r="AX471" s="141"/>
      <c r="AY471" s="39"/>
      <c r="AZ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</row>
    <row r="472" spans="5:96" ht="18">
      <c r="E472" s="50">
        <v>36</v>
      </c>
      <c r="F472" s="135" t="s">
        <v>629</v>
      </c>
      <c r="G472" s="136"/>
      <c r="H472" s="60">
        <v>1</v>
      </c>
      <c r="I472" s="181" t="s">
        <v>541</v>
      </c>
      <c r="K472" s="170">
        <v>0.5</v>
      </c>
      <c r="L472" s="170">
        <v>0.5</v>
      </c>
      <c r="M472" s="40"/>
      <c r="N472" s="170">
        <v>0</v>
      </c>
      <c r="O472" s="40"/>
      <c r="P472" s="170">
        <v>0.5</v>
      </c>
      <c r="Q472" s="40"/>
      <c r="R472" s="170">
        <v>0</v>
      </c>
      <c r="S472" s="40"/>
      <c r="T472" s="40"/>
      <c r="U472" s="170">
        <v>0</v>
      </c>
      <c r="V472" s="40"/>
      <c r="W472" s="170">
        <v>1</v>
      </c>
      <c r="X472" s="40"/>
      <c r="Y472" s="170">
        <v>0</v>
      </c>
      <c r="Z472" s="170">
        <v>0.5</v>
      </c>
      <c r="AA472" s="40"/>
      <c r="AB472" s="170">
        <v>0</v>
      </c>
      <c r="AC472" s="40"/>
      <c r="AD472" s="170">
        <v>0.5</v>
      </c>
      <c r="AE472" s="40"/>
      <c r="AF472" s="170">
        <v>0.5</v>
      </c>
      <c r="AG472" s="170">
        <v>1</v>
      </c>
      <c r="AH472" s="40"/>
      <c r="AI472" s="170">
        <v>0.5</v>
      </c>
      <c r="AJ472" s="40"/>
      <c r="AK472" s="170">
        <v>0.5</v>
      </c>
      <c r="AL472" s="40"/>
      <c r="AM472" s="170">
        <v>0.5</v>
      </c>
      <c r="AN472" s="170">
        <v>1</v>
      </c>
      <c r="AO472" s="40"/>
      <c r="AP472" s="40"/>
      <c r="AQ472" s="40"/>
      <c r="AR472" s="40"/>
      <c r="AS472" s="40"/>
      <c r="AT472" s="40"/>
      <c r="AU472" s="40"/>
      <c r="AV472" s="40"/>
      <c r="AW472" s="40"/>
      <c r="AX472" s="141"/>
      <c r="AY472" s="39"/>
      <c r="AZ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</row>
    <row r="473" spans="5:96" ht="18">
      <c r="E473" s="50">
        <v>37</v>
      </c>
      <c r="F473" s="135" t="s">
        <v>630</v>
      </c>
      <c r="G473" s="136"/>
      <c r="H473" s="60">
        <v>1</v>
      </c>
      <c r="I473" s="181" t="s">
        <v>541</v>
      </c>
      <c r="K473" s="40"/>
      <c r="L473" s="40"/>
      <c r="M473" s="40"/>
      <c r="N473" s="40"/>
      <c r="O473" s="40"/>
      <c r="P473" s="170">
        <v>1</v>
      </c>
      <c r="Q473" s="40"/>
      <c r="R473" s="170">
        <v>1</v>
      </c>
      <c r="S473" s="170">
        <v>1</v>
      </c>
      <c r="T473" s="40"/>
      <c r="U473" s="170">
        <v>1</v>
      </c>
      <c r="V473" s="40"/>
      <c r="W473" s="170">
        <v>1</v>
      </c>
      <c r="X473" s="40"/>
      <c r="Y473" s="170">
        <v>1</v>
      </c>
      <c r="Z473" s="170">
        <v>0.5</v>
      </c>
      <c r="AA473" s="40"/>
      <c r="AB473" s="170">
        <v>1</v>
      </c>
      <c r="AC473" s="40"/>
      <c r="AD473" s="170">
        <v>1</v>
      </c>
      <c r="AE473" s="40"/>
      <c r="AF473" s="170">
        <v>1</v>
      </c>
      <c r="AG473" s="170">
        <v>1</v>
      </c>
      <c r="AH473" s="40"/>
      <c r="AI473" s="170">
        <v>1</v>
      </c>
      <c r="AJ473" s="40"/>
      <c r="AK473" s="170">
        <v>1</v>
      </c>
      <c r="AL473" s="40"/>
      <c r="AM473" s="170">
        <v>1</v>
      </c>
      <c r="AN473" s="170">
        <v>0.5</v>
      </c>
      <c r="AO473" s="40"/>
      <c r="AP473" s="40"/>
      <c r="AQ473" s="40"/>
      <c r="AR473" s="40"/>
      <c r="AS473" s="40"/>
      <c r="AT473" s="40"/>
      <c r="AU473" s="40"/>
      <c r="AV473" s="40"/>
      <c r="AW473" s="40"/>
      <c r="AX473" s="141"/>
      <c r="AY473" s="39"/>
      <c r="AZ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</row>
    <row r="474" spans="5:96" ht="18">
      <c r="E474" s="50">
        <v>38</v>
      </c>
      <c r="F474" s="135" t="s">
        <v>631</v>
      </c>
      <c r="G474" s="136"/>
      <c r="H474" s="60">
        <v>1</v>
      </c>
      <c r="I474" s="181" t="s">
        <v>541</v>
      </c>
      <c r="K474" s="40"/>
      <c r="L474" s="40"/>
      <c r="M474" s="40"/>
      <c r="N474" s="40"/>
      <c r="O474" s="40"/>
      <c r="P474" s="170">
        <v>1</v>
      </c>
      <c r="Q474" s="40"/>
      <c r="R474" s="170">
        <v>0</v>
      </c>
      <c r="S474" s="170">
        <v>0.5</v>
      </c>
      <c r="T474" s="40"/>
      <c r="U474" s="170">
        <v>0</v>
      </c>
      <c r="V474" s="40"/>
      <c r="W474" s="170">
        <v>1</v>
      </c>
      <c r="X474" s="40"/>
      <c r="Y474" s="170">
        <v>0</v>
      </c>
      <c r="Z474" s="170">
        <v>0.5</v>
      </c>
      <c r="AA474" s="40"/>
      <c r="AB474" s="170">
        <v>0</v>
      </c>
      <c r="AC474" s="40"/>
      <c r="AD474" s="170">
        <v>1</v>
      </c>
      <c r="AE474" s="40"/>
      <c r="AF474" s="170">
        <v>0.5</v>
      </c>
      <c r="AG474" s="170">
        <v>1</v>
      </c>
      <c r="AH474" s="40"/>
      <c r="AI474" s="170">
        <v>0.5</v>
      </c>
      <c r="AJ474" s="40"/>
      <c r="AK474" s="170">
        <v>0.5</v>
      </c>
      <c r="AL474" s="40"/>
      <c r="AM474" s="170">
        <v>0.5</v>
      </c>
      <c r="AN474" s="170">
        <v>1</v>
      </c>
      <c r="AO474" s="40"/>
      <c r="AP474" s="40"/>
      <c r="AQ474" s="40"/>
      <c r="AR474" s="40"/>
      <c r="AS474" s="40"/>
      <c r="AT474" s="40"/>
      <c r="AU474" s="40"/>
      <c r="AV474" s="40"/>
      <c r="AW474" s="40"/>
      <c r="AX474" s="141"/>
      <c r="AY474" s="39"/>
      <c r="AZ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</row>
    <row r="475" spans="1:96" ht="18">
      <c r="A475">
        <v>518</v>
      </c>
      <c r="E475" s="50">
        <v>39</v>
      </c>
      <c r="F475" s="135" t="s">
        <v>202</v>
      </c>
      <c r="G475" s="136"/>
      <c r="H475" s="60">
        <v>1</v>
      </c>
      <c r="K475" s="40"/>
      <c r="L475" s="40"/>
      <c r="M475" s="40"/>
      <c r="N475" s="40"/>
      <c r="O475" s="170">
        <v>1</v>
      </c>
      <c r="P475" s="40"/>
      <c r="Q475" s="40"/>
      <c r="R475" s="40"/>
      <c r="S475" s="40"/>
      <c r="T475" s="40"/>
      <c r="U475" s="170">
        <v>1</v>
      </c>
      <c r="V475" s="40"/>
      <c r="W475" s="40"/>
      <c r="X475" s="40"/>
      <c r="Y475" s="40"/>
      <c r="Z475" s="40"/>
      <c r="AA475" s="40"/>
      <c r="AB475" s="40"/>
      <c r="AC475" s="40"/>
      <c r="AD475" s="40"/>
      <c r="AE475" s="170">
        <v>1</v>
      </c>
      <c r="AF475" s="40"/>
      <c r="AG475" s="40"/>
      <c r="AH475" s="40"/>
      <c r="AI475" s="40"/>
      <c r="AJ475" s="170">
        <v>1</v>
      </c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141"/>
      <c r="AY475" s="39"/>
      <c r="AZ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</row>
    <row r="476" spans="1:96" ht="18">
      <c r="A476">
        <v>519</v>
      </c>
      <c r="E476" s="50">
        <v>40</v>
      </c>
      <c r="F476" s="135" t="s">
        <v>160</v>
      </c>
      <c r="G476" s="136"/>
      <c r="H476" s="60">
        <v>1</v>
      </c>
      <c r="K476" s="40"/>
      <c r="L476" s="40"/>
      <c r="M476" s="40"/>
      <c r="N476" s="40"/>
      <c r="O476" s="170">
        <v>0.5</v>
      </c>
      <c r="P476" s="40"/>
      <c r="Q476" s="40"/>
      <c r="R476" s="40"/>
      <c r="S476" s="40"/>
      <c r="T476" s="40"/>
      <c r="U476" s="170">
        <v>1</v>
      </c>
      <c r="V476" s="40"/>
      <c r="W476" s="40"/>
      <c r="X476" s="40"/>
      <c r="Y476" s="40"/>
      <c r="Z476" s="40"/>
      <c r="AA476" s="40"/>
      <c r="AB476" s="40"/>
      <c r="AC476" s="40"/>
      <c r="AD476" s="40"/>
      <c r="AE476" s="170">
        <v>1</v>
      </c>
      <c r="AF476" s="40"/>
      <c r="AG476" s="40"/>
      <c r="AH476" s="40"/>
      <c r="AI476" s="40"/>
      <c r="AJ476" s="170">
        <v>1</v>
      </c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141"/>
      <c r="AY476" s="39"/>
      <c r="AZ476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</row>
    <row r="477" spans="1:96" ht="18">
      <c r="A477">
        <v>520</v>
      </c>
      <c r="E477" s="50">
        <v>41</v>
      </c>
      <c r="F477" s="135" t="s">
        <v>36</v>
      </c>
      <c r="G477" s="136"/>
      <c r="H477" s="16">
        <v>1</v>
      </c>
      <c r="I477" s="181" t="s">
        <v>235</v>
      </c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170">
        <v>1</v>
      </c>
      <c r="V477" s="40"/>
      <c r="W477" s="40"/>
      <c r="X477" s="40"/>
      <c r="Y477" s="40"/>
      <c r="Z477" s="40"/>
      <c r="AA477" s="40"/>
      <c r="AB477" s="40"/>
      <c r="AC477" s="40"/>
      <c r="AD477" s="40"/>
      <c r="AE477" s="170">
        <v>1</v>
      </c>
      <c r="AF477" s="40"/>
      <c r="AG477" s="40"/>
      <c r="AH477" s="40"/>
      <c r="AI477" s="40"/>
      <c r="AJ477" s="170">
        <v>1</v>
      </c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141"/>
      <c r="AY477" s="39"/>
      <c r="AZ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</row>
    <row r="478" spans="1:78" ht="15.75">
      <c r="A478">
        <v>521</v>
      </c>
      <c r="E478" s="55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141"/>
      <c r="AY478" s="39"/>
      <c r="AZ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</row>
    <row r="479" spans="1:78" ht="15.75">
      <c r="A479">
        <v>522</v>
      </c>
      <c r="E479" s="45"/>
      <c r="F479" s="40"/>
      <c r="G479" s="40"/>
      <c r="H479" s="40"/>
      <c r="I479" s="191"/>
      <c r="J479" s="6"/>
      <c r="K479" s="147"/>
      <c r="L479" s="147"/>
      <c r="M479" s="147"/>
      <c r="N479" s="147"/>
      <c r="O479" s="147"/>
      <c r="P479" s="147"/>
      <c r="Q479" s="147"/>
      <c r="R479" s="147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7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  <c r="AR479" s="147"/>
      <c r="AS479" s="147"/>
      <c r="AT479" s="147"/>
      <c r="AU479" s="147"/>
      <c r="AV479" s="147"/>
      <c r="AW479" s="147"/>
      <c r="AX479" s="147"/>
      <c r="AY479" s="39"/>
      <c r="AZ479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</row>
    <row r="480" spans="1:78" ht="18">
      <c r="A480">
        <v>523</v>
      </c>
      <c r="C480" s="51">
        <v>21</v>
      </c>
      <c r="E480" s="46"/>
      <c r="F480" s="47" t="s">
        <v>18</v>
      </c>
      <c r="G480" s="58" t="s">
        <v>1</v>
      </c>
      <c r="H480" s="58" t="s">
        <v>1</v>
      </c>
      <c r="I480" s="190"/>
      <c r="J480" s="163"/>
      <c r="K480" s="163"/>
      <c r="L480" s="163"/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  <c r="Y480" s="163"/>
      <c r="Z480" s="163"/>
      <c r="AA480" s="163"/>
      <c r="AB480" s="163"/>
      <c r="AC480" s="163"/>
      <c r="AD480" s="163"/>
      <c r="AE480" s="163"/>
      <c r="AF480" s="163"/>
      <c r="AG480" s="163"/>
      <c r="AH480" s="163"/>
      <c r="AI480" s="163"/>
      <c r="AJ480" s="163"/>
      <c r="AK480" s="163"/>
      <c r="AL480" s="163"/>
      <c r="AM480" s="163"/>
      <c r="AN480" s="163"/>
      <c r="AO480" s="163"/>
      <c r="AP480" s="163"/>
      <c r="AQ480" s="163"/>
      <c r="AR480" s="163"/>
      <c r="AS480" s="163"/>
      <c r="AT480" s="163"/>
      <c r="AU480" s="163"/>
      <c r="AV480" s="29"/>
      <c r="AW480" s="29"/>
      <c r="AX480" s="29"/>
      <c r="AY480" s="39"/>
      <c r="AZ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</row>
    <row r="481" spans="1:78" ht="15.75">
      <c r="A481">
        <v>524</v>
      </c>
      <c r="E481" s="77"/>
      <c r="F481" s="79">
        <f>'RESUM MENSUAL ENVASOS'!F21</f>
        <v>2520</v>
      </c>
      <c r="G481" s="67"/>
      <c r="H481" s="67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  <c r="V481" s="141"/>
      <c r="W481" s="141"/>
      <c r="X481" s="141"/>
      <c r="Y481" s="141"/>
      <c r="Z481" s="141"/>
      <c r="AA481" s="141"/>
      <c r="AB481" s="141"/>
      <c r="AC481" s="141"/>
      <c r="AD481" s="141"/>
      <c r="AE481" s="141"/>
      <c r="AF481" s="141"/>
      <c r="AG481" s="141"/>
      <c r="AH481" s="141"/>
      <c r="AI481" s="141"/>
      <c r="AJ481" s="141"/>
      <c r="AK481" s="141"/>
      <c r="AL481" s="141"/>
      <c r="AM481" s="141"/>
      <c r="AN481" s="141"/>
      <c r="AO481" s="141"/>
      <c r="AP481" s="141"/>
      <c r="AQ481" s="141"/>
      <c r="AR481" s="141"/>
      <c r="AS481" s="141"/>
      <c r="AT481" s="141"/>
      <c r="AU481" s="141"/>
      <c r="AV481" s="141"/>
      <c r="AW481" s="141"/>
      <c r="AX481" s="141"/>
      <c r="AY481" s="39"/>
      <c r="AZ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</row>
    <row r="482" spans="1:78" ht="15.75">
      <c r="A482">
        <v>525</v>
      </c>
      <c r="E482" s="55"/>
      <c r="F482" s="43" t="s">
        <v>6</v>
      </c>
      <c r="G482" s="43"/>
      <c r="H482" s="70" t="s">
        <v>1</v>
      </c>
      <c r="K482" s="145">
        <f aca="true" t="shared" si="14" ref="K482:AR482">K7</f>
        <v>1</v>
      </c>
      <c r="L482" s="145">
        <f t="shared" si="14"/>
        <v>2</v>
      </c>
      <c r="M482" s="145">
        <f t="shared" si="14"/>
        <v>3</v>
      </c>
      <c r="N482" s="145">
        <f t="shared" si="14"/>
        <v>4</v>
      </c>
      <c r="O482" s="145">
        <f t="shared" si="14"/>
        <v>5</v>
      </c>
      <c r="P482" s="145">
        <f t="shared" si="14"/>
        <v>6</v>
      </c>
      <c r="Q482" s="145">
        <f t="shared" si="14"/>
        <v>7</v>
      </c>
      <c r="R482" s="145">
        <f t="shared" si="14"/>
        <v>8</v>
      </c>
      <c r="S482" s="145">
        <f t="shared" si="14"/>
        <v>9</v>
      </c>
      <c r="T482" s="145">
        <f t="shared" si="14"/>
        <v>10</v>
      </c>
      <c r="U482" s="145">
        <f t="shared" si="14"/>
        <v>11</v>
      </c>
      <c r="V482" s="145">
        <f t="shared" si="14"/>
        <v>12</v>
      </c>
      <c r="W482" s="145">
        <f t="shared" si="14"/>
        <v>13</v>
      </c>
      <c r="X482" s="145">
        <f t="shared" si="14"/>
        <v>14</v>
      </c>
      <c r="Y482" s="145">
        <f t="shared" si="14"/>
        <v>15</v>
      </c>
      <c r="Z482" s="145">
        <f t="shared" si="14"/>
        <v>16</v>
      </c>
      <c r="AA482" s="145">
        <f t="shared" si="14"/>
        <v>17</v>
      </c>
      <c r="AB482" s="145">
        <f t="shared" si="14"/>
        <v>18</v>
      </c>
      <c r="AC482" s="145">
        <f t="shared" si="14"/>
        <v>19</v>
      </c>
      <c r="AD482" s="145">
        <f t="shared" si="14"/>
        <v>20</v>
      </c>
      <c r="AE482" s="145">
        <f t="shared" si="14"/>
        <v>21</v>
      </c>
      <c r="AF482" s="145">
        <f t="shared" si="14"/>
        <v>22</v>
      </c>
      <c r="AG482" s="145">
        <f t="shared" si="14"/>
        <v>23</v>
      </c>
      <c r="AH482" s="145">
        <f t="shared" si="14"/>
        <v>24</v>
      </c>
      <c r="AI482" s="145">
        <f t="shared" si="14"/>
        <v>25</v>
      </c>
      <c r="AJ482" s="145">
        <f t="shared" si="14"/>
        <v>26</v>
      </c>
      <c r="AK482" s="145">
        <f t="shared" si="14"/>
        <v>27</v>
      </c>
      <c r="AL482" s="145">
        <f t="shared" si="14"/>
        <v>28</v>
      </c>
      <c r="AM482" s="145">
        <f t="shared" si="14"/>
        <v>29</v>
      </c>
      <c r="AN482" s="145">
        <f t="shared" si="14"/>
        <v>30</v>
      </c>
      <c r="AO482" s="145">
        <f t="shared" si="14"/>
        <v>31</v>
      </c>
      <c r="AP482" s="145">
        <f t="shared" si="14"/>
        <v>0</v>
      </c>
      <c r="AQ482" s="145">
        <f t="shared" si="14"/>
        <v>0</v>
      </c>
      <c r="AR482" s="145">
        <f t="shared" si="14"/>
        <v>0</v>
      </c>
      <c r="AS482" s="145">
        <f aca="true" t="shared" si="15" ref="AS482:AX482">AS7</f>
        <v>0</v>
      </c>
      <c r="AT482" s="145">
        <f t="shared" si="15"/>
        <v>0</v>
      </c>
      <c r="AU482" s="145">
        <f t="shared" si="15"/>
        <v>0</v>
      </c>
      <c r="AV482" s="145">
        <f t="shared" si="15"/>
        <v>0</v>
      </c>
      <c r="AW482" s="145">
        <f t="shared" si="15"/>
        <v>0</v>
      </c>
      <c r="AX482" s="145">
        <f t="shared" si="15"/>
        <v>0</v>
      </c>
      <c r="AY482" s="39"/>
      <c r="AZ482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</row>
    <row r="483" spans="1:78" ht="15.75">
      <c r="A483">
        <v>526</v>
      </c>
      <c r="E483" s="42">
        <v>1</v>
      </c>
      <c r="F483" s="137" t="s">
        <v>435</v>
      </c>
      <c r="G483" s="136">
        <v>1</v>
      </c>
      <c r="H483" s="70">
        <v>1</v>
      </c>
      <c r="I483" s="181" t="s">
        <v>234</v>
      </c>
      <c r="K483" s="141"/>
      <c r="L483" s="141"/>
      <c r="M483" s="141"/>
      <c r="N483" s="141"/>
      <c r="O483" s="141"/>
      <c r="P483" s="170">
        <v>1</v>
      </c>
      <c r="Q483" s="141"/>
      <c r="R483" s="141"/>
      <c r="S483" s="141"/>
      <c r="T483" s="141"/>
      <c r="U483" s="141"/>
      <c r="V483" s="141"/>
      <c r="W483" s="172">
        <v>1</v>
      </c>
      <c r="X483" s="141"/>
      <c r="Y483" s="141"/>
      <c r="Z483" s="141"/>
      <c r="AA483" s="141"/>
      <c r="AB483" s="141"/>
      <c r="AC483" s="141"/>
      <c r="AD483" s="172">
        <v>1</v>
      </c>
      <c r="AE483" s="141"/>
      <c r="AF483" s="141"/>
      <c r="AG483" s="141"/>
      <c r="AH483" s="141"/>
      <c r="AI483" s="141"/>
      <c r="AJ483" s="141"/>
      <c r="AK483" s="170">
        <v>1</v>
      </c>
      <c r="AL483" s="141"/>
      <c r="AM483" s="141"/>
      <c r="AN483" s="141"/>
      <c r="AO483" s="141"/>
      <c r="AP483" s="141"/>
      <c r="AQ483" s="141"/>
      <c r="AR483" s="141"/>
      <c r="AS483" s="141"/>
      <c r="AT483" s="141"/>
      <c r="AU483" s="141"/>
      <c r="AV483" s="141"/>
      <c r="AW483" s="141"/>
      <c r="AX483" s="141"/>
      <c r="AY483" s="39"/>
      <c r="AZ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</row>
    <row r="484" spans="1:78" ht="15.75">
      <c r="A484">
        <v>527</v>
      </c>
      <c r="E484" s="42">
        <v>2</v>
      </c>
      <c r="F484" s="135" t="s">
        <v>41</v>
      </c>
      <c r="G484" s="136"/>
      <c r="H484" s="70">
        <v>1</v>
      </c>
      <c r="I484" s="181" t="s">
        <v>235</v>
      </c>
      <c r="K484" s="141"/>
      <c r="L484" s="141"/>
      <c r="M484" s="141"/>
      <c r="N484" s="141"/>
      <c r="O484" s="141"/>
      <c r="P484" s="170">
        <v>0.5</v>
      </c>
      <c r="Q484" s="141"/>
      <c r="R484" s="141"/>
      <c r="S484" s="141"/>
      <c r="T484" s="141"/>
      <c r="U484" s="141"/>
      <c r="V484" s="141"/>
      <c r="W484" s="170">
        <v>1</v>
      </c>
      <c r="X484" s="141"/>
      <c r="Y484" s="141"/>
      <c r="Z484" s="141"/>
      <c r="AA484" s="141"/>
      <c r="AB484" s="141"/>
      <c r="AC484" s="141"/>
      <c r="AD484" s="170">
        <v>1</v>
      </c>
      <c r="AE484" s="141"/>
      <c r="AF484" s="141"/>
      <c r="AG484" s="141"/>
      <c r="AH484" s="141"/>
      <c r="AI484" s="141"/>
      <c r="AJ484" s="141"/>
      <c r="AK484" s="170">
        <v>1</v>
      </c>
      <c r="AL484" s="141"/>
      <c r="AM484" s="141"/>
      <c r="AN484" s="141"/>
      <c r="AO484" s="141"/>
      <c r="AP484" s="141"/>
      <c r="AQ484" s="141"/>
      <c r="AR484" s="141"/>
      <c r="AS484" s="141"/>
      <c r="AT484" s="141"/>
      <c r="AU484" s="141"/>
      <c r="AV484" s="141"/>
      <c r="AW484" s="141"/>
      <c r="AX484" s="141"/>
      <c r="AY484" s="39"/>
      <c r="AZ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</row>
    <row r="485" spans="1:78" ht="15.75">
      <c r="A485">
        <v>530</v>
      </c>
      <c r="E485" s="42">
        <v>5</v>
      </c>
      <c r="F485" s="137" t="s">
        <v>436</v>
      </c>
      <c r="G485" s="136">
        <v>1</v>
      </c>
      <c r="H485" s="70">
        <v>1</v>
      </c>
      <c r="I485" s="181" t="s">
        <v>235</v>
      </c>
      <c r="K485" s="141"/>
      <c r="L485" s="141"/>
      <c r="M485" s="141"/>
      <c r="N485" s="141"/>
      <c r="O485" s="141"/>
      <c r="P485" s="170">
        <v>1</v>
      </c>
      <c r="Q485" s="141"/>
      <c r="R485" s="141"/>
      <c r="S485" s="141"/>
      <c r="T485" s="141"/>
      <c r="U485" s="141"/>
      <c r="V485" s="141"/>
      <c r="W485" s="172">
        <v>1</v>
      </c>
      <c r="X485" s="141"/>
      <c r="Y485" s="141"/>
      <c r="Z485" s="141"/>
      <c r="AA485" s="141"/>
      <c r="AB485" s="141"/>
      <c r="AC485" s="141"/>
      <c r="AD485" s="172">
        <v>1</v>
      </c>
      <c r="AE485" s="141"/>
      <c r="AF485" s="141"/>
      <c r="AG485" s="141"/>
      <c r="AH485" s="141"/>
      <c r="AI485" s="141"/>
      <c r="AJ485" s="141"/>
      <c r="AK485" s="170">
        <v>1</v>
      </c>
      <c r="AL485" s="141"/>
      <c r="AM485" s="141"/>
      <c r="AN485" s="141"/>
      <c r="AO485" s="141"/>
      <c r="AP485" s="141"/>
      <c r="AQ485" s="141"/>
      <c r="AR485" s="141"/>
      <c r="AS485" s="141"/>
      <c r="AT485" s="141"/>
      <c r="AU485" s="141"/>
      <c r="AV485" s="141"/>
      <c r="AW485" s="141"/>
      <c r="AX485" s="141"/>
      <c r="AY485" s="39"/>
      <c r="AZ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</row>
    <row r="486" spans="1:78" ht="15.75">
      <c r="A486">
        <v>531</v>
      </c>
      <c r="E486" s="42">
        <v>6</v>
      </c>
      <c r="F486" s="135" t="s">
        <v>437</v>
      </c>
      <c r="G486" s="136"/>
      <c r="H486" s="62">
        <v>1</v>
      </c>
      <c r="I486" s="181" t="s">
        <v>234</v>
      </c>
      <c r="K486" s="141"/>
      <c r="L486" s="141"/>
      <c r="M486" s="141"/>
      <c r="N486" s="141"/>
      <c r="O486" s="141"/>
      <c r="P486" s="170">
        <v>1</v>
      </c>
      <c r="Q486" s="141"/>
      <c r="R486" s="141"/>
      <c r="S486" s="141"/>
      <c r="T486" s="141"/>
      <c r="U486" s="141"/>
      <c r="V486" s="141"/>
      <c r="W486" s="170">
        <v>0.5</v>
      </c>
      <c r="X486" s="141"/>
      <c r="Y486" s="141"/>
      <c r="Z486" s="141"/>
      <c r="AA486" s="141"/>
      <c r="AB486" s="141"/>
      <c r="AC486" s="141"/>
      <c r="AD486" s="170">
        <v>1</v>
      </c>
      <c r="AE486" s="141"/>
      <c r="AF486" s="141"/>
      <c r="AG486" s="141"/>
      <c r="AH486" s="141"/>
      <c r="AI486" s="141"/>
      <c r="AJ486" s="141"/>
      <c r="AK486" s="170">
        <v>0.5</v>
      </c>
      <c r="AL486" s="141"/>
      <c r="AM486" s="141"/>
      <c r="AN486" s="141"/>
      <c r="AO486" s="141"/>
      <c r="AP486" s="141"/>
      <c r="AQ486" s="141"/>
      <c r="AR486" s="141"/>
      <c r="AS486" s="141"/>
      <c r="AT486" s="141"/>
      <c r="AU486" s="141"/>
      <c r="AV486" s="141"/>
      <c r="AW486" s="141"/>
      <c r="AX486" s="141"/>
      <c r="AY486" s="39"/>
      <c r="AZ486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</row>
    <row r="487" spans="1:78" ht="15.75">
      <c r="A487">
        <v>532</v>
      </c>
      <c r="E487" s="42">
        <v>7</v>
      </c>
      <c r="F487" s="135" t="s">
        <v>94</v>
      </c>
      <c r="G487" s="136"/>
      <c r="H487" s="62">
        <v>1</v>
      </c>
      <c r="I487" s="181" t="s">
        <v>234</v>
      </c>
      <c r="K487" s="141"/>
      <c r="L487" s="141"/>
      <c r="M487" s="141"/>
      <c r="N487" s="141"/>
      <c r="O487" s="141"/>
      <c r="P487" s="170">
        <v>1</v>
      </c>
      <c r="Q487" s="141"/>
      <c r="R487" s="141"/>
      <c r="S487" s="141"/>
      <c r="T487" s="141"/>
      <c r="U487" s="141"/>
      <c r="V487" s="141"/>
      <c r="W487" s="170">
        <v>0.5</v>
      </c>
      <c r="X487" s="141"/>
      <c r="Y487" s="141"/>
      <c r="Z487" s="141"/>
      <c r="AA487" s="141"/>
      <c r="AB487" s="141"/>
      <c r="AC487" s="141"/>
      <c r="AD487" s="170">
        <v>1</v>
      </c>
      <c r="AE487" s="141"/>
      <c r="AF487" s="141"/>
      <c r="AG487" s="141"/>
      <c r="AH487" s="141"/>
      <c r="AI487" s="141"/>
      <c r="AJ487" s="141"/>
      <c r="AK487" s="170">
        <v>1</v>
      </c>
      <c r="AL487" s="141"/>
      <c r="AM487" s="141"/>
      <c r="AN487" s="141"/>
      <c r="AO487" s="141"/>
      <c r="AP487" s="141"/>
      <c r="AQ487" s="141"/>
      <c r="AR487" s="141"/>
      <c r="AS487" s="141"/>
      <c r="AT487" s="141"/>
      <c r="AU487" s="141"/>
      <c r="AV487" s="141"/>
      <c r="AW487" s="141"/>
      <c r="AX487" s="141"/>
      <c r="AY487" s="39"/>
      <c r="AZ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</row>
    <row r="488" spans="1:78" ht="15.75">
      <c r="A488">
        <v>533</v>
      </c>
      <c r="E488" s="42">
        <v>8</v>
      </c>
      <c r="F488" s="135" t="s">
        <v>95</v>
      </c>
      <c r="G488" s="136"/>
      <c r="H488" s="62">
        <v>1</v>
      </c>
      <c r="I488" s="181" t="s">
        <v>234</v>
      </c>
      <c r="K488" s="141"/>
      <c r="L488" s="141"/>
      <c r="M488" s="141"/>
      <c r="N488" s="141"/>
      <c r="O488" s="141"/>
      <c r="P488" s="170">
        <v>0.5</v>
      </c>
      <c r="Q488" s="141"/>
      <c r="R488" s="141"/>
      <c r="S488" s="141"/>
      <c r="T488" s="141"/>
      <c r="U488" s="141"/>
      <c r="V488" s="141"/>
      <c r="W488" s="170">
        <v>1</v>
      </c>
      <c r="X488" s="141"/>
      <c r="Y488" s="141"/>
      <c r="Z488" s="141"/>
      <c r="AA488" s="141"/>
      <c r="AB488" s="141"/>
      <c r="AC488" s="141"/>
      <c r="AD488" s="172">
        <v>1</v>
      </c>
      <c r="AE488" s="141"/>
      <c r="AF488" s="141"/>
      <c r="AG488" s="141"/>
      <c r="AH488" s="141"/>
      <c r="AI488" s="141"/>
      <c r="AJ488" s="141"/>
      <c r="AK488" s="170">
        <v>1</v>
      </c>
      <c r="AL488" s="141"/>
      <c r="AM488" s="141"/>
      <c r="AN488" s="141"/>
      <c r="AO488" s="141"/>
      <c r="AP488" s="141"/>
      <c r="AQ488" s="141"/>
      <c r="AR488" s="141"/>
      <c r="AS488" s="141"/>
      <c r="AT488" s="141"/>
      <c r="AU488" s="141"/>
      <c r="AV488" s="141"/>
      <c r="AW488" s="141"/>
      <c r="AX488" s="141"/>
      <c r="AY488" s="39"/>
      <c r="AZ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</row>
    <row r="489" spans="1:96" ht="15.75">
      <c r="A489">
        <v>534</v>
      </c>
      <c r="E489" s="42">
        <v>9</v>
      </c>
      <c r="F489" s="135" t="s">
        <v>194</v>
      </c>
      <c r="G489" s="136"/>
      <c r="H489" s="60">
        <v>1</v>
      </c>
      <c r="K489" s="40"/>
      <c r="L489" s="40"/>
      <c r="M489" s="40"/>
      <c r="N489" s="40"/>
      <c r="O489" s="170">
        <v>1</v>
      </c>
      <c r="P489" s="40"/>
      <c r="Q489" s="40"/>
      <c r="R489" s="40"/>
      <c r="S489" s="40"/>
      <c r="T489" s="40"/>
      <c r="V489" s="40"/>
      <c r="W489" s="170">
        <v>1</v>
      </c>
      <c r="X489" s="40"/>
      <c r="Y489" s="40"/>
      <c r="Z489" s="40"/>
      <c r="AA489" s="40"/>
      <c r="AB489" s="40"/>
      <c r="AC489" s="40"/>
      <c r="AD489" s="40"/>
      <c r="AE489" s="170">
        <v>1</v>
      </c>
      <c r="AF489" s="40"/>
      <c r="AG489" s="40"/>
      <c r="AH489" s="40"/>
      <c r="AI489" s="40"/>
      <c r="AJ489" s="170">
        <v>1</v>
      </c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39"/>
      <c r="AZ489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</row>
    <row r="490" spans="1:96" ht="15.75">
      <c r="A490">
        <v>535</v>
      </c>
      <c r="E490" s="42">
        <v>10</v>
      </c>
      <c r="F490" s="135" t="s">
        <v>194</v>
      </c>
      <c r="G490" s="136"/>
      <c r="H490" s="62">
        <v>1</v>
      </c>
      <c r="K490" s="141"/>
      <c r="L490" s="141"/>
      <c r="M490" s="141"/>
      <c r="N490" s="141"/>
      <c r="O490" s="170">
        <v>1</v>
      </c>
      <c r="P490" s="141"/>
      <c r="Q490" s="141"/>
      <c r="R490" s="141"/>
      <c r="S490" s="141"/>
      <c r="T490" s="141"/>
      <c r="V490" s="141"/>
      <c r="W490" s="170">
        <v>1</v>
      </c>
      <c r="X490" s="141"/>
      <c r="Y490" s="141"/>
      <c r="Z490" s="141"/>
      <c r="AA490" s="141"/>
      <c r="AB490" s="141"/>
      <c r="AC490" s="141"/>
      <c r="AD490" s="141"/>
      <c r="AE490" s="170">
        <v>1</v>
      </c>
      <c r="AF490" s="141"/>
      <c r="AG490" s="141"/>
      <c r="AH490" s="141"/>
      <c r="AI490" s="141"/>
      <c r="AJ490" s="170">
        <v>1</v>
      </c>
      <c r="AK490" s="141"/>
      <c r="AL490" s="141"/>
      <c r="AM490" s="141"/>
      <c r="AN490" s="141"/>
      <c r="AO490" s="141"/>
      <c r="AP490" s="141"/>
      <c r="AQ490" s="141"/>
      <c r="AR490" s="141"/>
      <c r="AS490" s="141"/>
      <c r="AT490" s="141"/>
      <c r="AU490" s="141"/>
      <c r="AV490" s="141"/>
      <c r="AW490" s="141"/>
      <c r="AX490" s="141"/>
      <c r="AY490" s="39"/>
      <c r="AZ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</row>
    <row r="491" spans="1:96" ht="15.75" customHeight="1">
      <c r="A491">
        <v>536</v>
      </c>
      <c r="E491" s="42">
        <v>11</v>
      </c>
      <c r="F491" s="135" t="s">
        <v>195</v>
      </c>
      <c r="G491" s="136"/>
      <c r="H491" s="16">
        <v>1</v>
      </c>
      <c r="K491" s="141"/>
      <c r="L491" s="141"/>
      <c r="M491" s="141"/>
      <c r="N491" s="141"/>
      <c r="O491" s="141"/>
      <c r="P491" s="141"/>
      <c r="Q491" s="141"/>
      <c r="R491" s="141"/>
      <c r="S491" s="141"/>
      <c r="T491" s="141"/>
      <c r="V491" s="141"/>
      <c r="W491" s="170">
        <v>0.5</v>
      </c>
      <c r="X491" s="141"/>
      <c r="Y491" s="141"/>
      <c r="Z491" s="141"/>
      <c r="AA491" s="141"/>
      <c r="AB491" s="141"/>
      <c r="AC491" s="141"/>
      <c r="AD491" s="141"/>
      <c r="AE491" s="170">
        <v>1</v>
      </c>
      <c r="AF491" s="141"/>
      <c r="AG491" s="141"/>
      <c r="AH491" s="141"/>
      <c r="AI491" s="141"/>
      <c r="AJ491" s="170">
        <v>1</v>
      </c>
      <c r="AK491" s="141"/>
      <c r="AL491" s="141"/>
      <c r="AM491" s="141"/>
      <c r="AN491" s="141"/>
      <c r="AO491" s="141"/>
      <c r="AP491" s="141"/>
      <c r="AQ491" s="141"/>
      <c r="AR491" s="141"/>
      <c r="AS491" s="141"/>
      <c r="AT491" s="141"/>
      <c r="AU491" s="141"/>
      <c r="AV491" s="141"/>
      <c r="AW491" s="141"/>
      <c r="AX491" s="141"/>
      <c r="AY491" s="39"/>
      <c r="AZ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</row>
    <row r="492" spans="1:96" ht="15.75">
      <c r="A492">
        <v>537</v>
      </c>
      <c r="E492" s="42">
        <v>12</v>
      </c>
      <c r="F492" s="135" t="s">
        <v>196</v>
      </c>
      <c r="G492" s="136"/>
      <c r="H492" s="60">
        <v>1</v>
      </c>
      <c r="K492" s="141"/>
      <c r="L492" s="141"/>
      <c r="M492" s="141"/>
      <c r="N492" s="141"/>
      <c r="O492" s="170">
        <v>1</v>
      </c>
      <c r="P492" s="141"/>
      <c r="Q492" s="141"/>
      <c r="R492" s="141"/>
      <c r="S492" s="141"/>
      <c r="T492" s="141"/>
      <c r="V492" s="141"/>
      <c r="W492" s="170">
        <v>0.5</v>
      </c>
      <c r="X492" s="141"/>
      <c r="Y492" s="141"/>
      <c r="Z492" s="141"/>
      <c r="AA492" s="141"/>
      <c r="AB492" s="141"/>
      <c r="AC492" s="141"/>
      <c r="AD492" s="141"/>
      <c r="AE492" s="170">
        <v>1</v>
      </c>
      <c r="AF492" s="141"/>
      <c r="AG492" s="141"/>
      <c r="AH492" s="141"/>
      <c r="AI492" s="141"/>
      <c r="AJ492" s="170">
        <v>1</v>
      </c>
      <c r="AK492" s="141"/>
      <c r="AL492" s="141"/>
      <c r="AM492" s="141"/>
      <c r="AN492" s="141"/>
      <c r="AO492" s="141"/>
      <c r="AP492" s="141"/>
      <c r="AQ492" s="141"/>
      <c r="AR492" s="141"/>
      <c r="AS492" s="141"/>
      <c r="AT492" s="141"/>
      <c r="AU492" s="141"/>
      <c r="AV492" s="141"/>
      <c r="AW492" s="141"/>
      <c r="AX492" s="141"/>
      <c r="AY492" s="39"/>
      <c r="AZ492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</row>
    <row r="493" spans="1:96" ht="15.75">
      <c r="A493">
        <v>538</v>
      </c>
      <c r="E493" s="42">
        <v>13</v>
      </c>
      <c r="F493" s="135" t="s">
        <v>438</v>
      </c>
      <c r="G493" s="136"/>
      <c r="H493" s="60">
        <v>1</v>
      </c>
      <c r="K493" s="141"/>
      <c r="L493" s="141"/>
      <c r="M493" s="141"/>
      <c r="N493" s="141"/>
      <c r="O493" s="170">
        <v>0.5</v>
      </c>
      <c r="P493" s="141"/>
      <c r="Q493" s="141"/>
      <c r="R493" s="141"/>
      <c r="S493" s="141"/>
      <c r="T493" s="141"/>
      <c r="V493" s="141"/>
      <c r="W493" s="170">
        <v>0.5</v>
      </c>
      <c r="X493" s="141"/>
      <c r="Y493" s="141"/>
      <c r="Z493" s="141"/>
      <c r="AA493" s="141"/>
      <c r="AB493" s="141"/>
      <c r="AC493" s="141"/>
      <c r="AD493" s="141"/>
      <c r="AE493" s="170">
        <v>1</v>
      </c>
      <c r="AF493" s="141"/>
      <c r="AG493" s="141"/>
      <c r="AH493" s="141"/>
      <c r="AI493" s="141"/>
      <c r="AJ493" s="170">
        <v>1</v>
      </c>
      <c r="AK493" s="141"/>
      <c r="AL493" s="141"/>
      <c r="AM493" s="141"/>
      <c r="AN493" s="141"/>
      <c r="AO493" s="141"/>
      <c r="AP493" s="141"/>
      <c r="AQ493" s="141"/>
      <c r="AR493" s="141"/>
      <c r="AS493" s="141"/>
      <c r="AT493" s="141"/>
      <c r="AU493" s="141"/>
      <c r="AV493" s="141"/>
      <c r="AW493" s="141"/>
      <c r="AX493" s="141"/>
      <c r="AY493" s="39"/>
      <c r="AZ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</row>
    <row r="494" spans="1:96" ht="15.75">
      <c r="A494">
        <v>539</v>
      </c>
      <c r="E494" s="42">
        <v>14</v>
      </c>
      <c r="F494" s="135" t="s">
        <v>197</v>
      </c>
      <c r="G494" s="136"/>
      <c r="H494" s="60">
        <v>1</v>
      </c>
      <c r="K494" s="141"/>
      <c r="L494" s="141"/>
      <c r="M494" s="141"/>
      <c r="N494" s="141"/>
      <c r="O494" s="170">
        <v>1</v>
      </c>
      <c r="P494" s="141"/>
      <c r="Q494" s="141"/>
      <c r="R494" s="141"/>
      <c r="S494" s="141"/>
      <c r="T494" s="141"/>
      <c r="V494" s="141"/>
      <c r="W494" s="170">
        <v>1</v>
      </c>
      <c r="X494" s="141"/>
      <c r="Y494" s="141"/>
      <c r="Z494" s="141"/>
      <c r="AA494" s="141"/>
      <c r="AB494" s="141"/>
      <c r="AC494" s="141"/>
      <c r="AD494" s="141"/>
      <c r="AE494" s="170">
        <v>1</v>
      </c>
      <c r="AF494" s="141"/>
      <c r="AG494" s="141"/>
      <c r="AH494" s="141"/>
      <c r="AI494" s="141"/>
      <c r="AJ494" s="141"/>
      <c r="AK494" s="141"/>
      <c r="AL494" s="141"/>
      <c r="AM494" s="141"/>
      <c r="AN494" s="141"/>
      <c r="AO494" s="141"/>
      <c r="AP494" s="141"/>
      <c r="AQ494" s="141"/>
      <c r="AR494" s="141"/>
      <c r="AS494" s="141"/>
      <c r="AT494" s="141"/>
      <c r="AU494" s="141"/>
      <c r="AV494" s="141"/>
      <c r="AW494" s="141"/>
      <c r="AX494" s="141"/>
      <c r="AY494" s="39"/>
      <c r="AZ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</row>
    <row r="495" spans="1:78" ht="15.75">
      <c r="A495">
        <v>528</v>
      </c>
      <c r="E495" s="42">
        <v>3</v>
      </c>
      <c r="F495" s="135" t="s">
        <v>38</v>
      </c>
      <c r="G495" s="136"/>
      <c r="H495" s="70">
        <v>1</v>
      </c>
      <c r="I495" s="181" t="s">
        <v>638</v>
      </c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  <c r="AA495" s="141"/>
      <c r="AB495" s="141"/>
      <c r="AC495" s="141"/>
      <c r="AD495" s="141"/>
      <c r="AE495" s="141"/>
      <c r="AF495" s="141"/>
      <c r="AG495" s="141"/>
      <c r="AH495" s="141"/>
      <c r="AI495" s="141"/>
      <c r="AJ495" s="141"/>
      <c r="AK495" s="141"/>
      <c r="AL495" s="141"/>
      <c r="AM495" s="141"/>
      <c r="AN495" s="141"/>
      <c r="AO495" s="141"/>
      <c r="AP495" s="141"/>
      <c r="AQ495" s="141"/>
      <c r="AR495" s="141"/>
      <c r="AS495" s="141"/>
      <c r="AT495" s="141"/>
      <c r="AU495" s="141"/>
      <c r="AV495" s="141"/>
      <c r="AW495" s="141"/>
      <c r="AX495" s="141"/>
      <c r="AY495" s="39"/>
      <c r="AZ495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</row>
    <row r="496" spans="1:78" ht="15.75">
      <c r="A496">
        <v>529</v>
      </c>
      <c r="E496" s="42">
        <v>4</v>
      </c>
      <c r="F496" s="135" t="s">
        <v>39</v>
      </c>
      <c r="G496" s="136"/>
      <c r="H496" s="70">
        <v>1</v>
      </c>
      <c r="I496" s="181" t="s">
        <v>638</v>
      </c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  <c r="AA496" s="141"/>
      <c r="AB496" s="141"/>
      <c r="AC496" s="141"/>
      <c r="AD496" s="141"/>
      <c r="AE496" s="141"/>
      <c r="AF496" s="141"/>
      <c r="AG496" s="141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141"/>
      <c r="AR496" s="141"/>
      <c r="AS496" s="141"/>
      <c r="AT496" s="141"/>
      <c r="AU496" s="141"/>
      <c r="AV496" s="141"/>
      <c r="AW496" s="141"/>
      <c r="AX496" s="141"/>
      <c r="AY496" s="39"/>
      <c r="AZ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</row>
    <row r="497" spans="1:78" ht="15.75">
      <c r="A497">
        <v>541</v>
      </c>
      <c r="E497" s="55"/>
      <c r="F497" s="55"/>
      <c r="G497" s="55"/>
      <c r="H497" s="55"/>
      <c r="I497" s="197"/>
      <c r="J497" s="55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  <c r="V497" s="141"/>
      <c r="W497" s="141"/>
      <c r="X497" s="141"/>
      <c r="Y497" s="141"/>
      <c r="Z497" s="141"/>
      <c r="AA497" s="141"/>
      <c r="AB497" s="141"/>
      <c r="AC497" s="141"/>
      <c r="AD497" s="141"/>
      <c r="AE497" s="141"/>
      <c r="AF497" s="141"/>
      <c r="AG497" s="141"/>
      <c r="AH497" s="141"/>
      <c r="AI497" s="141"/>
      <c r="AJ497" s="141"/>
      <c r="AK497" s="141"/>
      <c r="AL497" s="141"/>
      <c r="AM497" s="141"/>
      <c r="AN497" s="141"/>
      <c r="AO497" s="141"/>
      <c r="AP497" s="141"/>
      <c r="AQ497" s="141"/>
      <c r="AR497" s="141"/>
      <c r="AS497" s="141"/>
      <c r="AT497" s="141"/>
      <c r="AU497" s="141"/>
      <c r="AV497" s="141"/>
      <c r="AW497" s="141"/>
      <c r="AX497" s="141"/>
      <c r="AY497" s="39"/>
      <c r="AZ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</row>
    <row r="498" spans="1:78" ht="15.75">
      <c r="A498">
        <v>542</v>
      </c>
      <c r="E498" s="45"/>
      <c r="F498" s="12"/>
      <c r="G498" s="12"/>
      <c r="H498" s="12"/>
      <c r="I498" s="191"/>
      <c r="J498" s="12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2"/>
      <c r="AZ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</row>
    <row r="499" spans="1:78" ht="18">
      <c r="A499">
        <v>543</v>
      </c>
      <c r="C499" s="51">
        <v>22</v>
      </c>
      <c r="E499" s="46"/>
      <c r="F499" s="47" t="s">
        <v>19</v>
      </c>
      <c r="G499" s="58" t="s">
        <v>1</v>
      </c>
      <c r="H499" s="58" t="s">
        <v>1</v>
      </c>
      <c r="I499" s="190"/>
      <c r="J499" s="163"/>
      <c r="K499" s="163"/>
      <c r="L499" s="163"/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  <c r="AG499" s="163"/>
      <c r="AH499" s="163"/>
      <c r="AI499" s="163"/>
      <c r="AJ499" s="163"/>
      <c r="AK499" s="163"/>
      <c r="AL499" s="163"/>
      <c r="AM499" s="163"/>
      <c r="AN499" s="163"/>
      <c r="AO499" s="163"/>
      <c r="AP499" s="163"/>
      <c r="AQ499" s="163"/>
      <c r="AR499" s="163"/>
      <c r="AS499" s="163"/>
      <c r="AT499" s="163"/>
      <c r="AU499" s="164"/>
      <c r="AV499" s="164"/>
      <c r="AW499" s="164"/>
      <c r="AX499" s="164"/>
      <c r="AY499" s="39"/>
      <c r="AZ499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</row>
    <row r="500" spans="1:78" ht="15.75">
      <c r="A500">
        <v>544</v>
      </c>
      <c r="E500" s="77"/>
      <c r="F500" s="79">
        <f>'RESUM MENSUAL ENVASOS'!F22</f>
        <v>1498</v>
      </c>
      <c r="G500" s="67"/>
      <c r="H500" s="67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  <c r="AA500" s="141"/>
      <c r="AB500" s="141"/>
      <c r="AC500" s="141"/>
      <c r="AD500" s="141"/>
      <c r="AE500" s="141"/>
      <c r="AF500" s="141"/>
      <c r="AG500" s="141"/>
      <c r="AH500" s="141"/>
      <c r="AI500" s="141"/>
      <c r="AJ500" s="141"/>
      <c r="AK500" s="141"/>
      <c r="AL500" s="141"/>
      <c r="AM500" s="141"/>
      <c r="AN500" s="141"/>
      <c r="AO500" s="141"/>
      <c r="AP500" s="141"/>
      <c r="AQ500" s="141"/>
      <c r="AR500" s="141"/>
      <c r="AS500" s="141"/>
      <c r="AT500" s="141"/>
      <c r="AU500" s="141"/>
      <c r="AV500" s="141"/>
      <c r="AW500" s="141"/>
      <c r="AX500" s="141"/>
      <c r="AY500" s="39"/>
      <c r="AZ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</row>
    <row r="501" spans="1:78" ht="15.75">
      <c r="A501">
        <v>545</v>
      </c>
      <c r="E501" s="55"/>
      <c r="F501" s="43" t="s">
        <v>6</v>
      </c>
      <c r="G501" s="43"/>
      <c r="H501" s="60" t="s">
        <v>1</v>
      </c>
      <c r="K501" s="145">
        <f aca="true" t="shared" si="16" ref="K501:AI501">K7</f>
        <v>1</v>
      </c>
      <c r="L501" s="145">
        <f t="shared" si="16"/>
        <v>2</v>
      </c>
      <c r="M501" s="145">
        <f t="shared" si="16"/>
        <v>3</v>
      </c>
      <c r="N501" s="145">
        <f t="shared" si="16"/>
        <v>4</v>
      </c>
      <c r="O501" s="145">
        <f t="shared" si="16"/>
        <v>5</v>
      </c>
      <c r="P501" s="145">
        <f t="shared" si="16"/>
        <v>6</v>
      </c>
      <c r="Q501" s="145">
        <f t="shared" si="16"/>
        <v>7</v>
      </c>
      <c r="R501" s="145">
        <f t="shared" si="16"/>
        <v>8</v>
      </c>
      <c r="S501" s="145">
        <f t="shared" si="16"/>
        <v>9</v>
      </c>
      <c r="T501" s="145">
        <f t="shared" si="16"/>
        <v>10</v>
      </c>
      <c r="U501" s="145">
        <f t="shared" si="16"/>
        <v>11</v>
      </c>
      <c r="V501" s="145">
        <f t="shared" si="16"/>
        <v>12</v>
      </c>
      <c r="W501" s="145">
        <f t="shared" si="16"/>
        <v>13</v>
      </c>
      <c r="X501" s="145">
        <f t="shared" si="16"/>
        <v>14</v>
      </c>
      <c r="Y501" s="145">
        <f t="shared" si="16"/>
        <v>15</v>
      </c>
      <c r="Z501" s="145">
        <f t="shared" si="16"/>
        <v>16</v>
      </c>
      <c r="AA501" s="145">
        <f t="shared" si="16"/>
        <v>17</v>
      </c>
      <c r="AB501" s="145">
        <f t="shared" si="16"/>
        <v>18</v>
      </c>
      <c r="AC501" s="145">
        <f t="shared" si="16"/>
        <v>19</v>
      </c>
      <c r="AD501" s="145">
        <f t="shared" si="16"/>
        <v>20</v>
      </c>
      <c r="AE501" s="145">
        <f t="shared" si="16"/>
        <v>21</v>
      </c>
      <c r="AF501" s="145">
        <f t="shared" si="16"/>
        <v>22</v>
      </c>
      <c r="AG501" s="145">
        <f t="shared" si="16"/>
        <v>23</v>
      </c>
      <c r="AH501" s="145">
        <f t="shared" si="16"/>
        <v>24</v>
      </c>
      <c r="AI501" s="145">
        <f t="shared" si="16"/>
        <v>25</v>
      </c>
      <c r="AJ501" s="145">
        <f aca="true" t="shared" si="17" ref="AJ501:AR501">AJ7</f>
        <v>26</v>
      </c>
      <c r="AK501" s="145">
        <f t="shared" si="17"/>
        <v>27</v>
      </c>
      <c r="AL501" s="145">
        <f t="shared" si="17"/>
        <v>28</v>
      </c>
      <c r="AM501" s="145">
        <f t="shared" si="17"/>
        <v>29</v>
      </c>
      <c r="AN501" s="145">
        <f t="shared" si="17"/>
        <v>30</v>
      </c>
      <c r="AO501" s="145">
        <f t="shared" si="17"/>
        <v>31</v>
      </c>
      <c r="AP501" s="145">
        <f t="shared" si="17"/>
        <v>0</v>
      </c>
      <c r="AQ501" s="145">
        <f t="shared" si="17"/>
        <v>0</v>
      </c>
      <c r="AR501" s="145">
        <f t="shared" si="17"/>
        <v>0</v>
      </c>
      <c r="AS501" s="145">
        <f aca="true" t="shared" si="18" ref="AS501:AX501">AS7</f>
        <v>0</v>
      </c>
      <c r="AT501" s="145">
        <f t="shared" si="18"/>
        <v>0</v>
      </c>
      <c r="AU501" s="145">
        <f t="shared" si="18"/>
        <v>0</v>
      </c>
      <c r="AV501" s="145">
        <f t="shared" si="18"/>
        <v>0</v>
      </c>
      <c r="AW501" s="145">
        <f t="shared" si="18"/>
        <v>0</v>
      </c>
      <c r="AX501" s="145">
        <f t="shared" si="18"/>
        <v>0</v>
      </c>
      <c r="AY501" s="39"/>
      <c r="AZ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</row>
    <row r="502" spans="1:78" ht="15.75">
      <c r="A502">
        <v>546</v>
      </c>
      <c r="E502" s="42">
        <v>1</v>
      </c>
      <c r="F502" s="137" t="s">
        <v>588</v>
      </c>
      <c r="G502" s="136">
        <v>1</v>
      </c>
      <c r="H502" s="16">
        <v>1</v>
      </c>
      <c r="I502" s="181" t="s">
        <v>638</v>
      </c>
      <c r="K502" s="141"/>
      <c r="L502" s="141"/>
      <c r="M502" s="141"/>
      <c r="N502" s="141"/>
      <c r="O502" s="141"/>
      <c r="P502" s="170">
        <v>1</v>
      </c>
      <c r="Q502" s="141"/>
      <c r="R502" s="141"/>
      <c r="S502" s="141"/>
      <c r="T502" s="141"/>
      <c r="U502" s="141"/>
      <c r="V502" s="141"/>
      <c r="W502" s="170">
        <v>1</v>
      </c>
      <c r="X502" s="141"/>
      <c r="Y502" s="141"/>
      <c r="Z502" s="141"/>
      <c r="AA502" s="141"/>
      <c r="AB502" s="141"/>
      <c r="AC502" s="141"/>
      <c r="AD502" s="170">
        <v>1</v>
      </c>
      <c r="AE502" s="141"/>
      <c r="AF502" s="141"/>
      <c r="AG502" s="141"/>
      <c r="AH502" s="141"/>
      <c r="AI502" s="141"/>
      <c r="AJ502" s="141"/>
      <c r="AK502" s="170">
        <v>1</v>
      </c>
      <c r="AL502" s="141"/>
      <c r="AM502" s="141"/>
      <c r="AN502" s="141"/>
      <c r="AO502" s="141"/>
      <c r="AP502" s="141"/>
      <c r="AQ502" s="141"/>
      <c r="AR502" s="141"/>
      <c r="AS502" s="141"/>
      <c r="AT502" s="141"/>
      <c r="AU502" s="141"/>
      <c r="AV502" s="141"/>
      <c r="AW502" s="141"/>
      <c r="AX502" s="141"/>
      <c r="AY502" s="39"/>
      <c r="AZ502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</row>
    <row r="503" spans="1:78" ht="15.75">
      <c r="A503">
        <v>547</v>
      </c>
      <c r="E503" s="42">
        <v>2</v>
      </c>
      <c r="F503" s="137" t="s">
        <v>68</v>
      </c>
      <c r="G503" s="136">
        <v>1</v>
      </c>
      <c r="H503" s="16">
        <v>1</v>
      </c>
      <c r="I503" s="181" t="s">
        <v>638</v>
      </c>
      <c r="K503" s="141"/>
      <c r="L503" s="141"/>
      <c r="M503" s="141"/>
      <c r="N503" s="141"/>
      <c r="O503" s="141"/>
      <c r="P503" s="170">
        <v>1</v>
      </c>
      <c r="Q503" s="141"/>
      <c r="R503" s="141"/>
      <c r="S503" s="141"/>
      <c r="T503" s="141"/>
      <c r="U503" s="141"/>
      <c r="V503" s="141"/>
      <c r="W503" s="170">
        <v>1</v>
      </c>
      <c r="X503" s="141"/>
      <c r="Y503" s="141"/>
      <c r="Z503" s="141"/>
      <c r="AA503" s="141"/>
      <c r="AB503" s="141"/>
      <c r="AC503" s="141"/>
      <c r="AD503" s="170">
        <v>1</v>
      </c>
      <c r="AE503" s="141"/>
      <c r="AF503" s="141"/>
      <c r="AG503" s="141"/>
      <c r="AH503" s="141"/>
      <c r="AI503" s="141"/>
      <c r="AJ503" s="141"/>
      <c r="AK503" s="170">
        <v>1</v>
      </c>
      <c r="AL503" s="141"/>
      <c r="AM503" s="141"/>
      <c r="AN503" s="141"/>
      <c r="AO503" s="141"/>
      <c r="AP503" s="141"/>
      <c r="AQ503" s="141"/>
      <c r="AR503" s="141"/>
      <c r="AS503" s="141"/>
      <c r="AT503" s="141"/>
      <c r="AU503" s="141"/>
      <c r="AV503" s="141"/>
      <c r="AW503" s="141"/>
      <c r="AX503" s="141"/>
      <c r="AY503" s="39"/>
      <c r="AZ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</row>
    <row r="504" spans="1:78" ht="15.75">
      <c r="A504">
        <v>548</v>
      </c>
      <c r="E504" s="42">
        <v>3</v>
      </c>
      <c r="F504" s="135" t="s">
        <v>589</v>
      </c>
      <c r="G504" s="136"/>
      <c r="H504" s="60">
        <v>1</v>
      </c>
      <c r="I504" s="181" t="s">
        <v>638</v>
      </c>
      <c r="K504" s="141"/>
      <c r="L504" s="141"/>
      <c r="M504" s="141"/>
      <c r="N504" s="141"/>
      <c r="O504" s="141"/>
      <c r="P504" s="170">
        <v>0.5</v>
      </c>
      <c r="Q504" s="141"/>
      <c r="R504" s="141"/>
      <c r="S504" s="141"/>
      <c r="T504" s="141"/>
      <c r="U504" s="141"/>
      <c r="V504" s="141"/>
      <c r="W504" s="170">
        <v>0.5</v>
      </c>
      <c r="X504" s="141"/>
      <c r="Y504" s="141"/>
      <c r="Z504" s="141"/>
      <c r="AA504" s="141"/>
      <c r="AB504" s="141"/>
      <c r="AC504" s="141"/>
      <c r="AD504" s="170">
        <v>0.5</v>
      </c>
      <c r="AE504" s="141"/>
      <c r="AF504" s="141"/>
      <c r="AG504" s="141"/>
      <c r="AH504" s="141"/>
      <c r="AI504" s="141"/>
      <c r="AJ504" s="141"/>
      <c r="AK504" s="170">
        <v>0.5</v>
      </c>
      <c r="AL504" s="141"/>
      <c r="AM504" s="141"/>
      <c r="AN504" s="141"/>
      <c r="AO504" s="141"/>
      <c r="AP504" s="141"/>
      <c r="AQ504" s="141"/>
      <c r="AR504" s="141"/>
      <c r="AS504" s="141"/>
      <c r="AT504" s="141"/>
      <c r="AU504" s="141"/>
      <c r="AV504" s="141"/>
      <c r="AW504" s="141"/>
      <c r="AX504" s="141"/>
      <c r="AY504" s="39"/>
      <c r="AZ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</row>
    <row r="505" spans="1:78" ht="15.75">
      <c r="A505">
        <v>549</v>
      </c>
      <c r="E505" s="42">
        <v>4</v>
      </c>
      <c r="F505" s="135" t="s">
        <v>590</v>
      </c>
      <c r="G505" s="136"/>
      <c r="H505" s="60">
        <v>1</v>
      </c>
      <c r="I505" s="181" t="s">
        <v>234</v>
      </c>
      <c r="K505" s="141"/>
      <c r="L505" s="141"/>
      <c r="M505" s="141"/>
      <c r="N505" s="141"/>
      <c r="O505" s="141"/>
      <c r="P505" s="170">
        <v>0.5</v>
      </c>
      <c r="Q505" s="141"/>
      <c r="R505" s="141"/>
      <c r="S505" s="141"/>
      <c r="T505" s="141"/>
      <c r="U505" s="141"/>
      <c r="V505" s="141"/>
      <c r="W505" s="170">
        <v>0.5</v>
      </c>
      <c r="X505" s="141"/>
      <c r="Y505" s="141"/>
      <c r="Z505" s="141"/>
      <c r="AA505" s="141"/>
      <c r="AB505" s="141"/>
      <c r="AC505" s="141"/>
      <c r="AD505" s="170">
        <v>0.5</v>
      </c>
      <c r="AE505" s="141"/>
      <c r="AF505" s="141"/>
      <c r="AG505" s="141"/>
      <c r="AH505" s="141"/>
      <c r="AI505" s="141"/>
      <c r="AJ505" s="141"/>
      <c r="AK505" s="170">
        <v>0.5</v>
      </c>
      <c r="AL505" s="141"/>
      <c r="AM505" s="141"/>
      <c r="AN505" s="141"/>
      <c r="AO505" s="141"/>
      <c r="AP505" s="141"/>
      <c r="AQ505" s="141"/>
      <c r="AR505" s="141"/>
      <c r="AS505" s="141"/>
      <c r="AT505" s="141"/>
      <c r="AU505" s="141"/>
      <c r="AV505" s="141"/>
      <c r="AW505" s="141"/>
      <c r="AX505" s="141"/>
      <c r="AY505" s="39"/>
      <c r="AZ505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</row>
    <row r="506" spans="1:78" ht="15.75">
      <c r="A506">
        <v>550</v>
      </c>
      <c r="E506" s="42">
        <v>5</v>
      </c>
      <c r="F506" s="135" t="s">
        <v>591</v>
      </c>
      <c r="G506" s="136"/>
      <c r="H506" s="60">
        <v>1</v>
      </c>
      <c r="I506" s="181" t="s">
        <v>638</v>
      </c>
      <c r="K506" s="141"/>
      <c r="L506" s="141"/>
      <c r="M506" s="141"/>
      <c r="N506" s="141"/>
      <c r="O506" s="141"/>
      <c r="P506" s="170">
        <v>0.5</v>
      </c>
      <c r="Q506" s="141"/>
      <c r="R506" s="141"/>
      <c r="S506" s="141"/>
      <c r="T506" s="141"/>
      <c r="U506" s="141"/>
      <c r="V506" s="141"/>
      <c r="W506" s="170">
        <v>0.5</v>
      </c>
      <c r="X506" s="141"/>
      <c r="Y506" s="141"/>
      <c r="Z506" s="141"/>
      <c r="AA506" s="141"/>
      <c r="AB506" s="141"/>
      <c r="AC506" s="141"/>
      <c r="AD506" s="170">
        <v>0.5</v>
      </c>
      <c r="AE506" s="141"/>
      <c r="AF506" s="141"/>
      <c r="AG506" s="141"/>
      <c r="AH506" s="141"/>
      <c r="AI506" s="141"/>
      <c r="AJ506" s="141"/>
      <c r="AK506" s="170">
        <v>0.5</v>
      </c>
      <c r="AL506" s="141"/>
      <c r="AM506" s="141"/>
      <c r="AN506" s="141"/>
      <c r="AO506" s="141"/>
      <c r="AP506" s="141"/>
      <c r="AQ506" s="141"/>
      <c r="AR506" s="141"/>
      <c r="AS506" s="141"/>
      <c r="AT506" s="141"/>
      <c r="AU506" s="141"/>
      <c r="AV506" s="141"/>
      <c r="AW506" s="141"/>
      <c r="AX506" s="141"/>
      <c r="AY506" s="39"/>
      <c r="AZ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</row>
    <row r="507" spans="1:78" ht="15.75">
      <c r="A507">
        <v>551</v>
      </c>
      <c r="E507" s="42">
        <v>6</v>
      </c>
      <c r="F507" s="135" t="s">
        <v>592</v>
      </c>
      <c r="G507" s="136"/>
      <c r="H507" s="60">
        <v>1</v>
      </c>
      <c r="I507" s="181" t="s">
        <v>638</v>
      </c>
      <c r="K507" s="141"/>
      <c r="L507" s="141"/>
      <c r="M507" s="141"/>
      <c r="N507" s="141"/>
      <c r="O507" s="141"/>
      <c r="P507" s="170">
        <v>0.5</v>
      </c>
      <c r="Q507" s="141"/>
      <c r="R507" s="141"/>
      <c r="S507" s="141"/>
      <c r="T507" s="141"/>
      <c r="U507" s="141"/>
      <c r="V507" s="141"/>
      <c r="W507" s="170">
        <v>0.5</v>
      </c>
      <c r="X507" s="141"/>
      <c r="Y507" s="141"/>
      <c r="Z507" s="141"/>
      <c r="AA507" s="141"/>
      <c r="AB507" s="141"/>
      <c r="AC507" s="141"/>
      <c r="AD507" s="170">
        <v>0.5</v>
      </c>
      <c r="AE507" s="141"/>
      <c r="AF507" s="141"/>
      <c r="AG507" s="141"/>
      <c r="AH507" s="141"/>
      <c r="AI507" s="141"/>
      <c r="AJ507" s="141"/>
      <c r="AK507" s="170">
        <v>0.5</v>
      </c>
      <c r="AL507" s="141"/>
      <c r="AM507" s="141"/>
      <c r="AN507" s="141"/>
      <c r="AO507" s="141"/>
      <c r="AP507" s="141"/>
      <c r="AQ507" s="141"/>
      <c r="AR507" s="141"/>
      <c r="AS507" s="141"/>
      <c r="AT507" s="141"/>
      <c r="AU507" s="141"/>
      <c r="AV507" s="141"/>
      <c r="AW507" s="141"/>
      <c r="AX507" s="141"/>
      <c r="AY507" s="39"/>
      <c r="AZ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</row>
    <row r="508" spans="1:96" ht="15.75">
      <c r="A508">
        <v>552</v>
      </c>
      <c r="E508" s="42">
        <v>9</v>
      </c>
      <c r="F508" s="135" t="s">
        <v>107</v>
      </c>
      <c r="G508" s="136"/>
      <c r="H508" s="60">
        <v>1</v>
      </c>
      <c r="I508" s="181" t="s">
        <v>638</v>
      </c>
      <c r="K508" s="141"/>
      <c r="L508" s="141"/>
      <c r="M508" s="141"/>
      <c r="N508" s="141"/>
      <c r="O508" s="141"/>
      <c r="P508" s="170">
        <v>0.5</v>
      </c>
      <c r="Q508" s="141"/>
      <c r="R508" s="141"/>
      <c r="S508" s="141"/>
      <c r="T508" s="141"/>
      <c r="U508" s="141"/>
      <c r="V508" s="141"/>
      <c r="W508" s="170">
        <v>0.5</v>
      </c>
      <c r="X508" s="141"/>
      <c r="Y508" s="141"/>
      <c r="Z508" s="141"/>
      <c r="AA508" s="141"/>
      <c r="AB508" s="141"/>
      <c r="AC508" s="141"/>
      <c r="AD508" s="170">
        <v>0.5</v>
      </c>
      <c r="AE508" s="141"/>
      <c r="AF508" s="141"/>
      <c r="AG508" s="141"/>
      <c r="AH508" s="141"/>
      <c r="AI508" s="141"/>
      <c r="AJ508" s="141"/>
      <c r="AK508" s="170">
        <v>0.5</v>
      </c>
      <c r="AL508" s="141"/>
      <c r="AM508" s="141"/>
      <c r="AN508" s="141"/>
      <c r="AO508" s="141"/>
      <c r="AP508" s="141"/>
      <c r="AQ508" s="141"/>
      <c r="AR508" s="141"/>
      <c r="AS508" s="141"/>
      <c r="AT508" s="141"/>
      <c r="AU508" s="141"/>
      <c r="AV508" s="141"/>
      <c r="AW508" s="141"/>
      <c r="AX508" s="141"/>
      <c r="AY508" s="39"/>
      <c r="AZ508"/>
      <c r="BE508" s="141"/>
      <c r="BF508" s="141"/>
      <c r="BG508" s="141"/>
      <c r="BH508" s="141"/>
      <c r="BI508" s="141"/>
      <c r="BJ508" s="141"/>
      <c r="BK508" s="14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</row>
    <row r="509" spans="1:96" ht="15.75">
      <c r="A509">
        <v>553</v>
      </c>
      <c r="E509" s="42">
        <v>10</v>
      </c>
      <c r="F509" s="135" t="s">
        <v>150</v>
      </c>
      <c r="G509" s="136"/>
      <c r="H509" s="60">
        <v>1</v>
      </c>
      <c r="I509" s="181" t="s">
        <v>638</v>
      </c>
      <c r="K509" s="141"/>
      <c r="L509" s="141"/>
      <c r="M509" s="141"/>
      <c r="N509" s="141"/>
      <c r="O509" s="141"/>
      <c r="P509" s="170">
        <v>0.5</v>
      </c>
      <c r="Q509" s="141"/>
      <c r="R509" s="141"/>
      <c r="S509" s="141"/>
      <c r="T509" s="141"/>
      <c r="U509" s="141"/>
      <c r="V509" s="141"/>
      <c r="W509" s="170">
        <v>0.5</v>
      </c>
      <c r="X509" s="141"/>
      <c r="Y509" s="141"/>
      <c r="Z509" s="141"/>
      <c r="AA509" s="141"/>
      <c r="AB509" s="141"/>
      <c r="AC509" s="141"/>
      <c r="AD509" s="170">
        <v>0.5</v>
      </c>
      <c r="AE509" s="141"/>
      <c r="AF509" s="141"/>
      <c r="AG509" s="141"/>
      <c r="AH509" s="141"/>
      <c r="AI509" s="141"/>
      <c r="AJ509" s="141"/>
      <c r="AK509" s="170">
        <v>0.5</v>
      </c>
      <c r="AL509" s="141"/>
      <c r="AM509" s="141"/>
      <c r="AN509" s="141"/>
      <c r="AO509" s="141"/>
      <c r="AP509" s="141"/>
      <c r="AQ509" s="141"/>
      <c r="AR509" s="141"/>
      <c r="AS509" s="141"/>
      <c r="AT509" s="141"/>
      <c r="AU509" s="141"/>
      <c r="AV509" s="141"/>
      <c r="AW509" s="141"/>
      <c r="AX509" s="141"/>
      <c r="AY509" s="39"/>
      <c r="AZ509" s="1"/>
      <c r="BE509" s="141"/>
      <c r="BF509" s="141"/>
      <c r="BG509" s="141"/>
      <c r="BH509" s="141"/>
      <c r="BI509" s="141"/>
      <c r="BJ509" s="141"/>
      <c r="BK509" s="14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</row>
    <row r="510" spans="1:96" ht="15.75">
      <c r="A510">
        <v>554</v>
      </c>
      <c r="E510" s="42">
        <v>11</v>
      </c>
      <c r="F510" s="135" t="s">
        <v>164</v>
      </c>
      <c r="G510" s="136"/>
      <c r="H510" s="60">
        <v>1</v>
      </c>
      <c r="I510" s="181" t="s">
        <v>638</v>
      </c>
      <c r="K510" s="141"/>
      <c r="L510" s="141"/>
      <c r="M510" s="141"/>
      <c r="N510" s="141"/>
      <c r="O510" s="141"/>
      <c r="P510" s="170">
        <v>0.5</v>
      </c>
      <c r="Q510" s="141"/>
      <c r="R510" s="141"/>
      <c r="S510" s="141"/>
      <c r="T510" s="141"/>
      <c r="U510" s="141"/>
      <c r="V510" s="141"/>
      <c r="W510" s="170">
        <v>0.5</v>
      </c>
      <c r="X510" s="141"/>
      <c r="Y510" s="141"/>
      <c r="Z510" s="141"/>
      <c r="AA510" s="141"/>
      <c r="AB510" s="141"/>
      <c r="AC510" s="141"/>
      <c r="AD510" s="170">
        <v>0.5</v>
      </c>
      <c r="AE510" s="141"/>
      <c r="AF510" s="141"/>
      <c r="AG510" s="141"/>
      <c r="AH510" s="141"/>
      <c r="AI510" s="141"/>
      <c r="AJ510" s="141"/>
      <c r="AK510" s="170">
        <v>0.5</v>
      </c>
      <c r="AL510" s="141"/>
      <c r="AM510" s="141"/>
      <c r="AN510" s="141"/>
      <c r="AO510" s="141"/>
      <c r="AP510" s="141"/>
      <c r="AQ510" s="141"/>
      <c r="AR510" s="141"/>
      <c r="AS510" s="141"/>
      <c r="AT510" s="141"/>
      <c r="AU510" s="141"/>
      <c r="AV510" s="141"/>
      <c r="AW510" s="141"/>
      <c r="AX510" s="141"/>
      <c r="AY510" s="39"/>
      <c r="AZ510" s="1"/>
      <c r="BE510" s="141"/>
      <c r="BF510" s="141"/>
      <c r="BG510" s="141"/>
      <c r="BH510" s="141"/>
      <c r="BI510" s="141"/>
      <c r="BJ510" s="141"/>
      <c r="BK510" s="14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</row>
    <row r="511" spans="1:78" ht="15.75">
      <c r="A511">
        <v>555</v>
      </c>
      <c r="E511" s="42">
        <v>7</v>
      </c>
      <c r="F511" s="135" t="s">
        <v>152</v>
      </c>
      <c r="G511" s="136"/>
      <c r="H511" s="60">
        <v>1</v>
      </c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141"/>
      <c r="AH511" s="141"/>
      <c r="AI511" s="141"/>
      <c r="AJ511" s="170">
        <v>1</v>
      </c>
      <c r="AK511" s="141"/>
      <c r="AL511" s="141"/>
      <c r="AM511" s="141"/>
      <c r="AN511" s="141"/>
      <c r="AO511" s="141"/>
      <c r="AP511" s="141"/>
      <c r="AQ511" s="141"/>
      <c r="AR511" s="141"/>
      <c r="AS511" s="141"/>
      <c r="AT511" s="141"/>
      <c r="AU511" s="141"/>
      <c r="AV511" s="141"/>
      <c r="AW511" s="141"/>
      <c r="AX511" s="141"/>
      <c r="AY511" s="39"/>
      <c r="AZ511"/>
      <c r="BE511" s="141"/>
      <c r="BF511" s="141"/>
      <c r="BG511" s="141"/>
      <c r="BH511" s="141"/>
      <c r="BI511" s="141"/>
      <c r="BJ511" s="141"/>
      <c r="BK511" s="14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</row>
    <row r="512" spans="1:96" ht="15.75">
      <c r="A512">
        <v>556</v>
      </c>
      <c r="E512" s="42">
        <v>8</v>
      </c>
      <c r="F512" s="135" t="s">
        <v>106</v>
      </c>
      <c r="G512" s="136"/>
      <c r="H512" s="16">
        <v>1</v>
      </c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  <c r="V512" s="141"/>
      <c r="W512" s="141"/>
      <c r="X512" s="141"/>
      <c r="Y512" s="141"/>
      <c r="Z512" s="141"/>
      <c r="AA512" s="141"/>
      <c r="AB512" s="141"/>
      <c r="AC512" s="141"/>
      <c r="AD512" s="141"/>
      <c r="AE512" s="141"/>
      <c r="AF512" s="141"/>
      <c r="AG512" s="141"/>
      <c r="AH512" s="141"/>
      <c r="AI512" s="141"/>
      <c r="AJ512" s="170">
        <v>0</v>
      </c>
      <c r="AK512" s="141"/>
      <c r="AL512" s="141"/>
      <c r="AM512" s="141"/>
      <c r="AN512" s="141"/>
      <c r="AO512" s="141"/>
      <c r="AP512" s="141"/>
      <c r="AQ512" s="141"/>
      <c r="AR512" s="141"/>
      <c r="AS512" s="141"/>
      <c r="AT512" s="141"/>
      <c r="AU512" s="141"/>
      <c r="AV512" s="141"/>
      <c r="AW512" s="141"/>
      <c r="AX512" s="141"/>
      <c r="AY512" s="39"/>
      <c r="AZ512" s="1"/>
      <c r="BE512" s="141"/>
      <c r="BF512" s="141"/>
      <c r="BG512" s="141"/>
      <c r="BH512" s="141"/>
      <c r="BI512" s="141"/>
      <c r="BJ512" s="141"/>
      <c r="BK512" s="14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</row>
    <row r="513" spans="1:96" ht="15.75">
      <c r="A513">
        <v>557</v>
      </c>
      <c r="E513" s="42">
        <v>12</v>
      </c>
      <c r="F513" s="135" t="s">
        <v>106</v>
      </c>
      <c r="G513" s="136"/>
      <c r="H513" s="60">
        <v>1</v>
      </c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  <c r="V513" s="141"/>
      <c r="W513" s="141"/>
      <c r="X513" s="141"/>
      <c r="Y513" s="141"/>
      <c r="Z513" s="141"/>
      <c r="AA513" s="141"/>
      <c r="AB513" s="141"/>
      <c r="AC513" s="141"/>
      <c r="AD513" s="141"/>
      <c r="AE513" s="141"/>
      <c r="AF513" s="141"/>
      <c r="AG513" s="141"/>
      <c r="AH513" s="141"/>
      <c r="AI513" s="141"/>
      <c r="AJ513" s="170">
        <v>0</v>
      </c>
      <c r="AK513" s="141"/>
      <c r="AL513" s="141"/>
      <c r="AM513" s="141"/>
      <c r="AN513" s="141"/>
      <c r="AO513" s="141"/>
      <c r="AP513" s="141"/>
      <c r="AQ513" s="141"/>
      <c r="AR513" s="141"/>
      <c r="AS513" s="141"/>
      <c r="AT513" s="141"/>
      <c r="AU513" s="141"/>
      <c r="AV513" s="141"/>
      <c r="AW513" s="141"/>
      <c r="AX513" s="141"/>
      <c r="AY513" s="39"/>
      <c r="AZ513" s="1"/>
      <c r="BE513" s="141"/>
      <c r="BF513" s="141"/>
      <c r="BG513" s="141"/>
      <c r="BH513" s="141"/>
      <c r="BI513" s="141"/>
      <c r="BJ513" s="141"/>
      <c r="BK513" s="14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</row>
    <row r="514" spans="1:72" ht="15.75">
      <c r="A514">
        <v>558</v>
      </c>
      <c r="E514" s="51"/>
      <c r="F514" s="135"/>
      <c r="G514" s="136"/>
      <c r="H514" s="51"/>
      <c r="I514" s="199"/>
      <c r="J514" s="5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  <c r="V514" s="141"/>
      <c r="W514" s="141"/>
      <c r="X514" s="141"/>
      <c r="Y514" s="141"/>
      <c r="Z514" s="141"/>
      <c r="AA514" s="141"/>
      <c r="AB514" s="141"/>
      <c r="AC514" s="141"/>
      <c r="AD514" s="141"/>
      <c r="AE514" s="141"/>
      <c r="AF514" s="141"/>
      <c r="AG514" s="141"/>
      <c r="AH514" s="141"/>
      <c r="AI514" s="141"/>
      <c r="AJ514" s="141"/>
      <c r="AK514" s="141"/>
      <c r="AL514" s="141"/>
      <c r="AM514" s="141"/>
      <c r="AN514" s="141"/>
      <c r="AO514" s="141"/>
      <c r="AP514" s="141"/>
      <c r="AQ514" s="141"/>
      <c r="AR514" s="141"/>
      <c r="AS514" s="141"/>
      <c r="AT514" s="141"/>
      <c r="AU514" s="141"/>
      <c r="AV514" s="141"/>
      <c r="AW514" s="141"/>
      <c r="AX514" s="141"/>
      <c r="AY514" s="39"/>
      <c r="AZ514"/>
      <c r="BE514" s="141"/>
      <c r="BF514" s="141"/>
      <c r="BG514" s="141"/>
      <c r="BH514" s="141"/>
      <c r="BI514" s="141"/>
      <c r="BJ514" s="141"/>
      <c r="BK514" s="141"/>
      <c r="BL514" s="1"/>
      <c r="BM514" s="1"/>
      <c r="BN514" s="1"/>
      <c r="BO514" s="1"/>
      <c r="BP514" s="1"/>
      <c r="BQ514" s="1"/>
      <c r="BR514" s="1"/>
      <c r="BS514" s="1"/>
      <c r="BT514" s="1"/>
    </row>
    <row r="515" spans="1:72" ht="15.75">
      <c r="A515">
        <v>559</v>
      </c>
      <c r="E515" s="45"/>
      <c r="F515" s="1"/>
      <c r="H515" s="60"/>
      <c r="I515" s="191"/>
      <c r="J515" s="12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2"/>
      <c r="AZ515" s="1"/>
      <c r="BE515" s="141"/>
      <c r="BF515" s="141"/>
      <c r="BG515" s="141"/>
      <c r="BH515" s="141"/>
      <c r="BI515" s="141"/>
      <c r="BJ515" s="141"/>
      <c r="BK515" s="141"/>
      <c r="BL515" s="1"/>
      <c r="BM515" s="1"/>
      <c r="BN515" s="1"/>
      <c r="BO515" s="1"/>
      <c r="BP515" s="1"/>
      <c r="BQ515" s="1"/>
      <c r="BR515" s="1"/>
      <c r="BS515" s="1"/>
      <c r="BT515" s="1"/>
    </row>
    <row r="516" spans="1:72" ht="18">
      <c r="A516">
        <v>560</v>
      </c>
      <c r="C516" s="51">
        <v>23</v>
      </c>
      <c r="E516" s="46"/>
      <c r="F516" s="47" t="s">
        <v>20</v>
      </c>
      <c r="G516" s="58"/>
      <c r="H516" s="58"/>
      <c r="I516" s="190"/>
      <c r="J516" s="163"/>
      <c r="K516" s="164"/>
      <c r="L516" s="164"/>
      <c r="M516" s="164"/>
      <c r="N516" s="164"/>
      <c r="O516" s="164"/>
      <c r="P516" s="164"/>
      <c r="Q516" s="164"/>
      <c r="R516" s="164"/>
      <c r="S516" s="164"/>
      <c r="T516" s="164"/>
      <c r="U516" s="164"/>
      <c r="V516" s="164"/>
      <c r="W516" s="164"/>
      <c r="X516" s="164"/>
      <c r="Y516" s="164"/>
      <c r="Z516" s="164"/>
      <c r="AA516" s="164"/>
      <c r="AB516" s="164"/>
      <c r="AC516" s="164"/>
      <c r="AD516" s="164"/>
      <c r="AE516" s="164"/>
      <c r="AF516" s="164"/>
      <c r="AG516" s="164"/>
      <c r="AH516" s="164"/>
      <c r="AI516" s="164"/>
      <c r="AJ516" s="164"/>
      <c r="AK516" s="164"/>
      <c r="AL516" s="164"/>
      <c r="AM516" s="164"/>
      <c r="AN516" s="164"/>
      <c r="AO516" s="164"/>
      <c r="AP516" s="164"/>
      <c r="AQ516" s="164"/>
      <c r="AR516" s="164"/>
      <c r="AS516" s="164"/>
      <c r="AT516" s="164"/>
      <c r="AU516" s="164"/>
      <c r="AV516" s="164"/>
      <c r="AW516" s="164"/>
      <c r="AX516" s="164"/>
      <c r="AY516" s="39"/>
      <c r="AZ516" s="1"/>
      <c r="BE516" s="141"/>
      <c r="BF516" s="141"/>
      <c r="BG516" s="141"/>
      <c r="BH516" s="141"/>
      <c r="BI516" s="141"/>
      <c r="BJ516" s="141"/>
      <c r="BK516" s="141"/>
      <c r="BL516" s="1"/>
      <c r="BM516" s="1"/>
      <c r="BN516" s="1"/>
      <c r="BO516" s="1"/>
      <c r="BP516" s="1"/>
      <c r="BQ516" s="1"/>
      <c r="BR516" s="1"/>
      <c r="BS516" s="1"/>
      <c r="BT516" s="1"/>
    </row>
    <row r="517" spans="1:72" ht="15.75">
      <c r="A517">
        <v>561</v>
      </c>
      <c r="C517" s="73"/>
      <c r="D517" s="73"/>
      <c r="E517" s="77"/>
      <c r="F517" s="79">
        <f>'RESUM MENSUAL ENVASOS'!F23</f>
        <v>8274</v>
      </c>
      <c r="G517" s="67"/>
      <c r="H517" s="67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  <c r="V517" s="141"/>
      <c r="W517" s="141"/>
      <c r="X517" s="141"/>
      <c r="Y517" s="141"/>
      <c r="Z517" s="141"/>
      <c r="AA517" s="141"/>
      <c r="AB517" s="141"/>
      <c r="AC517" s="141"/>
      <c r="AD517" s="141"/>
      <c r="AE517" s="141"/>
      <c r="AF517" s="141"/>
      <c r="AG517" s="141"/>
      <c r="AH517" s="141"/>
      <c r="AI517" s="141"/>
      <c r="AJ517" s="141"/>
      <c r="AK517" s="141"/>
      <c r="AL517" s="141"/>
      <c r="AM517" s="141"/>
      <c r="AN517" s="141"/>
      <c r="AO517" s="141"/>
      <c r="AP517" s="141"/>
      <c r="AQ517" s="141"/>
      <c r="AR517" s="141"/>
      <c r="AS517" s="141"/>
      <c r="AT517" s="141"/>
      <c r="AU517" s="141"/>
      <c r="AV517" s="141"/>
      <c r="AW517" s="141"/>
      <c r="AX517" s="141"/>
      <c r="AY517" s="39"/>
      <c r="AZ517"/>
      <c r="BE517" s="141"/>
      <c r="BF517" s="141"/>
      <c r="BG517" s="141"/>
      <c r="BH517" s="141"/>
      <c r="BI517" s="141"/>
      <c r="BJ517" s="141"/>
      <c r="BK517" s="141"/>
      <c r="BL517" s="1"/>
      <c r="BM517" s="1"/>
      <c r="BN517" s="1"/>
      <c r="BO517" s="1"/>
      <c r="BP517" s="1"/>
      <c r="BQ517" s="1"/>
      <c r="BR517" s="1"/>
      <c r="BS517" s="1"/>
      <c r="BT517" s="1"/>
    </row>
    <row r="518" spans="1:72" ht="15.75">
      <c r="A518">
        <v>562</v>
      </c>
      <c r="E518" s="55"/>
      <c r="F518" s="43" t="s">
        <v>6</v>
      </c>
      <c r="G518" s="43"/>
      <c r="H518" s="60"/>
      <c r="K518" s="145">
        <f aca="true" t="shared" si="19" ref="K518:AR518">K7</f>
        <v>1</v>
      </c>
      <c r="L518" s="145">
        <f t="shared" si="19"/>
        <v>2</v>
      </c>
      <c r="M518" s="145">
        <f t="shared" si="19"/>
        <v>3</v>
      </c>
      <c r="N518" s="145">
        <f t="shared" si="19"/>
        <v>4</v>
      </c>
      <c r="O518" s="145">
        <f t="shared" si="19"/>
        <v>5</v>
      </c>
      <c r="P518" s="145">
        <f t="shared" si="19"/>
        <v>6</v>
      </c>
      <c r="Q518" s="145">
        <f t="shared" si="19"/>
        <v>7</v>
      </c>
      <c r="R518" s="145">
        <f t="shared" si="19"/>
        <v>8</v>
      </c>
      <c r="S518" s="145">
        <f t="shared" si="19"/>
        <v>9</v>
      </c>
      <c r="T518" s="145">
        <f t="shared" si="19"/>
        <v>10</v>
      </c>
      <c r="U518" s="145">
        <f t="shared" si="19"/>
        <v>11</v>
      </c>
      <c r="V518" s="145">
        <f t="shared" si="19"/>
        <v>12</v>
      </c>
      <c r="W518" s="145">
        <f t="shared" si="19"/>
        <v>13</v>
      </c>
      <c r="X518" s="145">
        <f t="shared" si="19"/>
        <v>14</v>
      </c>
      <c r="Y518" s="145">
        <f t="shared" si="19"/>
        <v>15</v>
      </c>
      <c r="Z518" s="145">
        <f t="shared" si="19"/>
        <v>16</v>
      </c>
      <c r="AA518" s="145">
        <f t="shared" si="19"/>
        <v>17</v>
      </c>
      <c r="AB518" s="145">
        <f t="shared" si="19"/>
        <v>18</v>
      </c>
      <c r="AC518" s="145">
        <f t="shared" si="19"/>
        <v>19</v>
      </c>
      <c r="AD518" s="145">
        <f t="shared" si="19"/>
        <v>20</v>
      </c>
      <c r="AE518" s="145">
        <f t="shared" si="19"/>
        <v>21</v>
      </c>
      <c r="AF518" s="145">
        <f t="shared" si="19"/>
        <v>22</v>
      </c>
      <c r="AG518" s="145">
        <f t="shared" si="19"/>
        <v>23</v>
      </c>
      <c r="AH518" s="145">
        <f t="shared" si="19"/>
        <v>24</v>
      </c>
      <c r="AI518" s="145">
        <f t="shared" si="19"/>
        <v>25</v>
      </c>
      <c r="AJ518" s="145">
        <f t="shared" si="19"/>
        <v>26</v>
      </c>
      <c r="AK518" s="145">
        <f t="shared" si="19"/>
        <v>27</v>
      </c>
      <c r="AL518" s="145">
        <f t="shared" si="19"/>
        <v>28</v>
      </c>
      <c r="AM518" s="145">
        <f t="shared" si="19"/>
        <v>29</v>
      </c>
      <c r="AN518" s="145">
        <f t="shared" si="19"/>
        <v>30</v>
      </c>
      <c r="AO518" s="145">
        <f t="shared" si="19"/>
        <v>31</v>
      </c>
      <c r="AP518" s="145">
        <f t="shared" si="19"/>
        <v>0</v>
      </c>
      <c r="AQ518" s="145">
        <f t="shared" si="19"/>
        <v>0</v>
      </c>
      <c r="AR518" s="145">
        <f t="shared" si="19"/>
        <v>0</v>
      </c>
      <c r="AS518" s="145">
        <f aca="true" t="shared" si="20" ref="AS518:AX518">AS7</f>
        <v>0</v>
      </c>
      <c r="AT518" s="145">
        <f t="shared" si="20"/>
        <v>0</v>
      </c>
      <c r="AU518" s="145">
        <f t="shared" si="20"/>
        <v>0</v>
      </c>
      <c r="AV518" s="145">
        <f t="shared" si="20"/>
        <v>0</v>
      </c>
      <c r="AW518" s="145">
        <f t="shared" si="20"/>
        <v>0</v>
      </c>
      <c r="AX518" s="145">
        <f t="shared" si="20"/>
        <v>0</v>
      </c>
      <c r="AY518" s="39"/>
      <c r="AZ518" s="1"/>
      <c r="BE518" s="141"/>
      <c r="BF518" s="141"/>
      <c r="BG518" s="141"/>
      <c r="BH518" s="141"/>
      <c r="BI518" s="141"/>
      <c r="BJ518" s="141"/>
      <c r="BK518" s="141"/>
      <c r="BL518" s="1"/>
      <c r="BM518" s="1"/>
      <c r="BN518" s="1"/>
      <c r="BO518" s="1"/>
      <c r="BP518" s="1"/>
      <c r="BQ518" s="1"/>
      <c r="BR518" s="1"/>
      <c r="BS518" s="1"/>
      <c r="BT518" s="1"/>
    </row>
    <row r="519" spans="1:72" ht="15.75">
      <c r="A519">
        <v>563</v>
      </c>
      <c r="E519" s="42">
        <v>1</v>
      </c>
      <c r="F519" s="135" t="s">
        <v>593</v>
      </c>
      <c r="G519" s="136"/>
      <c r="H519" s="16">
        <v>1</v>
      </c>
      <c r="I519" s="181" t="s">
        <v>234</v>
      </c>
      <c r="K519" s="170">
        <v>1</v>
      </c>
      <c r="L519" s="40"/>
      <c r="M519" s="40"/>
      <c r="N519" s="40"/>
      <c r="O519" s="40"/>
      <c r="P519" s="170">
        <v>1</v>
      </c>
      <c r="Q519" s="40"/>
      <c r="R519" s="40"/>
      <c r="S519" s="40"/>
      <c r="T519" s="40"/>
      <c r="U519" s="40"/>
      <c r="V519" s="40"/>
      <c r="W519" s="172">
        <v>1</v>
      </c>
      <c r="X519" s="40"/>
      <c r="Y519" s="40"/>
      <c r="Z519" s="40"/>
      <c r="AA519" s="40"/>
      <c r="AB519" s="40"/>
      <c r="AC519" s="40"/>
      <c r="AD519" s="40"/>
      <c r="AE519" s="40"/>
      <c r="AF519" s="172">
        <v>1</v>
      </c>
      <c r="AG519" s="40"/>
      <c r="AH519" s="40"/>
      <c r="AI519" s="40"/>
      <c r="AJ519" s="40"/>
      <c r="AK519" s="170">
        <v>1</v>
      </c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39"/>
      <c r="AZ519" s="1"/>
      <c r="BE519" s="141"/>
      <c r="BF519" s="141"/>
      <c r="BG519" s="141"/>
      <c r="BH519" s="141"/>
      <c r="BI519" s="141"/>
      <c r="BJ519" s="141"/>
      <c r="BK519" s="141"/>
      <c r="BL519" s="1"/>
      <c r="BM519" s="1"/>
      <c r="BN519" s="1"/>
      <c r="BO519" s="1"/>
      <c r="BP519" s="1"/>
      <c r="BQ519" s="1"/>
      <c r="BR519" s="1"/>
      <c r="BS519" s="1"/>
      <c r="BT519" s="1"/>
    </row>
    <row r="520" spans="1:72" ht="15.75">
      <c r="A520">
        <v>564</v>
      </c>
      <c r="E520" s="42">
        <v>2</v>
      </c>
      <c r="F520" s="135" t="s">
        <v>594</v>
      </c>
      <c r="G520" s="136">
        <v>1</v>
      </c>
      <c r="H520" s="60">
        <v>1</v>
      </c>
      <c r="I520" s="181" t="s">
        <v>234</v>
      </c>
      <c r="K520" s="170">
        <v>1</v>
      </c>
      <c r="L520" s="40"/>
      <c r="M520" s="40"/>
      <c r="N520" s="40"/>
      <c r="O520" s="40"/>
      <c r="P520" s="170">
        <v>1</v>
      </c>
      <c r="Q520" s="40"/>
      <c r="R520" s="170">
        <v>1</v>
      </c>
      <c r="S520" s="40"/>
      <c r="T520" s="40"/>
      <c r="U520" s="40"/>
      <c r="V520" s="40"/>
      <c r="W520" s="172">
        <v>1</v>
      </c>
      <c r="X520" s="40"/>
      <c r="Y520" s="170">
        <v>1</v>
      </c>
      <c r="Z520" s="40"/>
      <c r="AA520" s="40"/>
      <c r="AB520" s="40"/>
      <c r="AC520" s="40"/>
      <c r="AD520" s="170">
        <v>1</v>
      </c>
      <c r="AE520" s="40"/>
      <c r="AF520" s="170">
        <v>1</v>
      </c>
      <c r="AG520" s="40"/>
      <c r="AH520" s="40"/>
      <c r="AI520" s="40"/>
      <c r="AJ520" s="40"/>
      <c r="AK520" s="172">
        <v>1</v>
      </c>
      <c r="AL520" s="40"/>
      <c r="AM520" s="40"/>
      <c r="AN520" s="170">
        <v>1</v>
      </c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39"/>
      <c r="AZ520"/>
      <c r="BE520" s="141"/>
      <c r="BF520" s="141"/>
      <c r="BG520" s="141"/>
      <c r="BH520" s="141"/>
      <c r="BI520" s="141"/>
      <c r="BJ520" s="141"/>
      <c r="BK520" s="141"/>
      <c r="BL520" s="1"/>
      <c r="BM520" s="1"/>
      <c r="BN520" s="1"/>
      <c r="BO520" s="1"/>
      <c r="BP520" s="1"/>
      <c r="BQ520" s="1"/>
      <c r="BR520" s="1"/>
      <c r="BS520" s="1"/>
      <c r="BT520" s="1"/>
    </row>
    <row r="521" spans="1:72" ht="15.75">
      <c r="A521">
        <v>565</v>
      </c>
      <c r="E521" s="42">
        <v>3</v>
      </c>
      <c r="F521" s="135" t="s">
        <v>595</v>
      </c>
      <c r="G521" s="136">
        <v>1</v>
      </c>
      <c r="H521" s="60">
        <v>1</v>
      </c>
      <c r="I521" s="181" t="s">
        <v>234</v>
      </c>
      <c r="K521" s="40"/>
      <c r="L521" s="40"/>
      <c r="M521" s="40"/>
      <c r="N521" s="40"/>
      <c r="O521" s="40"/>
      <c r="P521" s="170">
        <v>0.5</v>
      </c>
      <c r="Q521" s="40"/>
      <c r="R521" s="40"/>
      <c r="S521" s="40"/>
      <c r="T521" s="40"/>
      <c r="U521" s="40"/>
      <c r="V521" s="40"/>
      <c r="W521" s="170">
        <v>0.5</v>
      </c>
      <c r="X521" s="40"/>
      <c r="Y521" s="40"/>
      <c r="Z521" s="40"/>
      <c r="AA521" s="40"/>
      <c r="AB521" s="40"/>
      <c r="AC521" s="40"/>
      <c r="AD521" s="170">
        <v>0.5</v>
      </c>
      <c r="AE521" s="40"/>
      <c r="AF521" s="40"/>
      <c r="AG521" s="40"/>
      <c r="AH521" s="40"/>
      <c r="AI521" s="40"/>
      <c r="AJ521" s="40"/>
      <c r="AK521" s="170">
        <v>0.5</v>
      </c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39"/>
      <c r="AZ521" s="1"/>
      <c r="BE521" s="141"/>
      <c r="BF521" s="141"/>
      <c r="BG521" s="141"/>
      <c r="BH521" s="141"/>
      <c r="BI521" s="141"/>
      <c r="BJ521" s="141"/>
      <c r="BK521" s="141"/>
      <c r="BL521" s="1"/>
      <c r="BM521" s="1"/>
      <c r="BN521" s="1"/>
      <c r="BO521" s="1"/>
      <c r="BP521" s="1"/>
      <c r="BQ521" s="1"/>
      <c r="BR521" s="1"/>
      <c r="BS521" s="1"/>
      <c r="BT521" s="1"/>
    </row>
    <row r="522" spans="1:72" ht="15.75">
      <c r="A522">
        <v>566</v>
      </c>
      <c r="E522" s="42">
        <v>4</v>
      </c>
      <c r="F522" s="135" t="s">
        <v>69</v>
      </c>
      <c r="G522" s="136"/>
      <c r="H522" s="60">
        <v>1</v>
      </c>
      <c r="I522" s="181" t="s">
        <v>234</v>
      </c>
      <c r="K522" s="40"/>
      <c r="L522" s="40"/>
      <c r="M522" s="40"/>
      <c r="N522" s="40"/>
      <c r="O522" s="40"/>
      <c r="P522" s="170">
        <v>1</v>
      </c>
      <c r="Q522" s="40"/>
      <c r="R522" s="40"/>
      <c r="S522" s="40"/>
      <c r="T522" s="40"/>
      <c r="U522" s="40"/>
      <c r="V522" s="40"/>
      <c r="W522" s="170">
        <v>1</v>
      </c>
      <c r="X522" s="40"/>
      <c r="Y522" s="40"/>
      <c r="Z522" s="40"/>
      <c r="AA522" s="40"/>
      <c r="AB522" s="40"/>
      <c r="AC522" s="40"/>
      <c r="AD522" s="172">
        <v>1</v>
      </c>
      <c r="AE522" s="40"/>
      <c r="AF522" s="40"/>
      <c r="AG522" s="40"/>
      <c r="AH522" s="40"/>
      <c r="AI522" s="40"/>
      <c r="AJ522" s="40"/>
      <c r="AK522" s="170">
        <v>1</v>
      </c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39"/>
      <c r="AZ522" s="1"/>
      <c r="BE522" s="141"/>
      <c r="BF522" s="141"/>
      <c r="BG522" s="141"/>
      <c r="BH522" s="141"/>
      <c r="BI522" s="141"/>
      <c r="BJ522" s="141"/>
      <c r="BK522" s="141"/>
      <c r="BL522" s="1"/>
      <c r="BM522" s="1"/>
      <c r="BN522" s="1"/>
      <c r="BO522" s="1"/>
      <c r="BP522" s="1"/>
      <c r="BQ522" s="1"/>
      <c r="BR522" s="1"/>
      <c r="BS522" s="1"/>
      <c r="BT522" s="1"/>
    </row>
    <row r="523" spans="1:72" ht="15.75">
      <c r="A523">
        <v>567</v>
      </c>
      <c r="E523" s="42">
        <v>5</v>
      </c>
      <c r="F523" s="135" t="s">
        <v>596</v>
      </c>
      <c r="G523" s="136">
        <v>1</v>
      </c>
      <c r="H523" s="60">
        <v>1</v>
      </c>
      <c r="I523" s="181" t="s">
        <v>234</v>
      </c>
      <c r="K523" s="40"/>
      <c r="L523" s="40"/>
      <c r="M523" s="40"/>
      <c r="N523" s="40"/>
      <c r="O523" s="40"/>
      <c r="P523" s="170">
        <v>1</v>
      </c>
      <c r="Q523" s="40"/>
      <c r="R523" s="40"/>
      <c r="S523" s="40"/>
      <c r="T523" s="40"/>
      <c r="U523" s="40"/>
      <c r="V523" s="40"/>
      <c r="W523" s="170">
        <v>1</v>
      </c>
      <c r="X523" s="40"/>
      <c r="Y523" s="40"/>
      <c r="Z523" s="40"/>
      <c r="AA523" s="40"/>
      <c r="AB523" s="40"/>
      <c r="AC523" s="40"/>
      <c r="AD523" s="170">
        <v>1</v>
      </c>
      <c r="AE523" s="40"/>
      <c r="AF523" s="40"/>
      <c r="AG523" s="40"/>
      <c r="AH523" s="40"/>
      <c r="AI523" s="40"/>
      <c r="AJ523" s="40"/>
      <c r="AK523" s="170">
        <v>1</v>
      </c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39"/>
      <c r="AZ523" s="141"/>
      <c r="BA523" s="141"/>
      <c r="BB523" s="141"/>
      <c r="BC523" s="141"/>
      <c r="BD523" s="141"/>
      <c r="BE523" s="141"/>
      <c r="BF523" s="141"/>
      <c r="BG523" s="141"/>
      <c r="BH523" s="141"/>
      <c r="BI523" s="141"/>
      <c r="BJ523" s="141"/>
      <c r="BK523" s="141"/>
      <c r="BL523" s="1"/>
      <c r="BM523" s="1"/>
      <c r="BN523" s="1"/>
      <c r="BO523" s="1"/>
      <c r="BP523" s="1"/>
      <c r="BQ523" s="1"/>
      <c r="BR523" s="1"/>
      <c r="BS523" s="1"/>
      <c r="BT523" s="1"/>
    </row>
    <row r="524" spans="1:72" ht="15.75">
      <c r="A524">
        <v>568</v>
      </c>
      <c r="E524" s="42">
        <v>6</v>
      </c>
      <c r="F524" s="135" t="s">
        <v>71</v>
      </c>
      <c r="G524" s="136"/>
      <c r="H524" s="16">
        <v>1</v>
      </c>
      <c r="I524" s="181" t="s">
        <v>234</v>
      </c>
      <c r="K524" s="40"/>
      <c r="L524" s="40"/>
      <c r="M524" s="40"/>
      <c r="N524" s="40"/>
      <c r="O524" s="40"/>
      <c r="P524" s="170">
        <v>1</v>
      </c>
      <c r="Q524" s="40"/>
      <c r="R524" s="170">
        <v>1</v>
      </c>
      <c r="S524" s="40"/>
      <c r="T524" s="40"/>
      <c r="U524" s="40"/>
      <c r="V524" s="40"/>
      <c r="W524" s="170">
        <v>1</v>
      </c>
      <c r="X524" s="40"/>
      <c r="Y524" s="40"/>
      <c r="Z524" s="40"/>
      <c r="AA524" s="40"/>
      <c r="AB524" s="40"/>
      <c r="AC524" s="40"/>
      <c r="AD524" s="170">
        <v>1</v>
      </c>
      <c r="AE524" s="40"/>
      <c r="AF524" s="170">
        <v>1</v>
      </c>
      <c r="AG524" s="40"/>
      <c r="AH524" s="40"/>
      <c r="AI524" s="40"/>
      <c r="AJ524" s="40"/>
      <c r="AK524" s="172">
        <v>1</v>
      </c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39"/>
      <c r="AZ524" s="141"/>
      <c r="BA524" s="141"/>
      <c r="BB524" s="141"/>
      <c r="BC524" s="141"/>
      <c r="BD524" s="141"/>
      <c r="BE524" s="141"/>
      <c r="BF524" s="141"/>
      <c r="BG524" s="141"/>
      <c r="BH524" s="141"/>
      <c r="BI524" s="141"/>
      <c r="BJ524" s="141"/>
      <c r="BK524" s="141"/>
      <c r="BL524" s="1"/>
      <c r="BM524" s="1"/>
      <c r="BN524" s="1"/>
      <c r="BO524" s="1"/>
      <c r="BP524" s="1"/>
      <c r="BQ524" s="1"/>
      <c r="BR524" s="1"/>
      <c r="BS524" s="1"/>
      <c r="BT524" s="1"/>
    </row>
    <row r="525" spans="1:72" ht="15.75">
      <c r="A525">
        <v>569</v>
      </c>
      <c r="E525" s="42">
        <v>7</v>
      </c>
      <c r="F525" s="135" t="s">
        <v>37</v>
      </c>
      <c r="G525" s="136"/>
      <c r="H525" s="60">
        <v>1</v>
      </c>
      <c r="I525" s="181" t="s">
        <v>235</v>
      </c>
      <c r="K525" s="40"/>
      <c r="L525" s="40"/>
      <c r="M525" s="40"/>
      <c r="N525" s="40"/>
      <c r="O525" s="40"/>
      <c r="P525" s="170">
        <v>0.5</v>
      </c>
      <c r="Q525" s="40"/>
      <c r="R525" s="40"/>
      <c r="S525" s="40"/>
      <c r="T525" s="40"/>
      <c r="U525" s="40"/>
      <c r="V525" s="40"/>
      <c r="W525" s="170">
        <v>1</v>
      </c>
      <c r="X525" s="40"/>
      <c r="Y525" s="40"/>
      <c r="Z525" s="40"/>
      <c r="AA525" s="40"/>
      <c r="AB525" s="40"/>
      <c r="AC525" s="40"/>
      <c r="AD525" s="170">
        <v>1</v>
      </c>
      <c r="AE525" s="40"/>
      <c r="AF525" s="40"/>
      <c r="AG525" s="40"/>
      <c r="AH525" s="40"/>
      <c r="AI525" s="40"/>
      <c r="AJ525" s="40"/>
      <c r="AK525" s="170">
        <v>1</v>
      </c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39"/>
      <c r="AZ525" s="141"/>
      <c r="BA525" s="141"/>
      <c r="BB525" s="141"/>
      <c r="BC525" s="141"/>
      <c r="BD525" s="141"/>
      <c r="BE525" s="141"/>
      <c r="BF525" s="141"/>
      <c r="BG525" s="141"/>
      <c r="BH525" s="141"/>
      <c r="BI525" s="141"/>
      <c r="BJ525" s="141"/>
      <c r="BK525" s="141"/>
      <c r="BL525" s="1"/>
      <c r="BM525" s="1"/>
      <c r="BN525" s="1"/>
      <c r="BO525" s="1"/>
      <c r="BP525" s="1"/>
      <c r="BQ525" s="1"/>
      <c r="BR525" s="1"/>
      <c r="BS525" s="1"/>
      <c r="BT525" s="1"/>
    </row>
    <row r="526" spans="1:72" ht="15.75">
      <c r="A526">
        <v>570</v>
      </c>
      <c r="E526" s="42">
        <v>8</v>
      </c>
      <c r="F526" s="135" t="s">
        <v>70</v>
      </c>
      <c r="G526" s="136"/>
      <c r="H526" s="16">
        <v>1</v>
      </c>
      <c r="I526" s="181" t="s">
        <v>234</v>
      </c>
      <c r="K526" s="40"/>
      <c r="L526" s="40"/>
      <c r="M526" s="40"/>
      <c r="N526" s="40"/>
      <c r="O526" s="40"/>
      <c r="P526" s="170">
        <v>0.5</v>
      </c>
      <c r="Q526" s="40"/>
      <c r="R526" s="40"/>
      <c r="S526" s="40"/>
      <c r="T526" s="40"/>
      <c r="U526" s="40"/>
      <c r="V526" s="40"/>
      <c r="W526" s="170">
        <v>0.5</v>
      </c>
      <c r="X526" s="40"/>
      <c r="Y526" s="40"/>
      <c r="Z526" s="40"/>
      <c r="AA526" s="40"/>
      <c r="AB526" s="40"/>
      <c r="AC526" s="40"/>
      <c r="AD526" s="170">
        <v>0.5</v>
      </c>
      <c r="AE526" s="40"/>
      <c r="AF526" s="40"/>
      <c r="AG526" s="40"/>
      <c r="AH526" s="40"/>
      <c r="AI526" s="40"/>
      <c r="AJ526" s="40"/>
      <c r="AK526" s="170">
        <v>0.5</v>
      </c>
      <c r="AL526" s="40"/>
      <c r="AM526" s="40"/>
      <c r="AN526" s="170">
        <v>1</v>
      </c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39"/>
      <c r="AZ526" s="141"/>
      <c r="BA526" s="141"/>
      <c r="BB526" s="141"/>
      <c r="BC526" s="141"/>
      <c r="BD526" s="141"/>
      <c r="BE526" s="141"/>
      <c r="BF526" s="141"/>
      <c r="BG526" s="141"/>
      <c r="BH526" s="141"/>
      <c r="BI526" s="141"/>
      <c r="BJ526" s="141"/>
      <c r="BK526" s="141"/>
      <c r="BL526" s="1"/>
      <c r="BM526" s="1"/>
      <c r="BN526" s="1"/>
      <c r="BO526" s="1"/>
      <c r="BP526" s="1"/>
      <c r="BQ526" s="1"/>
      <c r="BR526" s="1"/>
      <c r="BS526" s="1"/>
      <c r="BT526" s="1"/>
    </row>
    <row r="527" spans="1:72" ht="15.75">
      <c r="A527">
        <v>571</v>
      </c>
      <c r="E527" s="42">
        <v>9</v>
      </c>
      <c r="F527" s="135" t="s">
        <v>597</v>
      </c>
      <c r="G527" s="136"/>
      <c r="H527" s="16">
        <v>1</v>
      </c>
      <c r="I527" s="181" t="s">
        <v>235</v>
      </c>
      <c r="K527" s="40"/>
      <c r="L527" s="40"/>
      <c r="M527" s="40"/>
      <c r="N527" s="40"/>
      <c r="O527" s="40"/>
      <c r="P527" s="170">
        <v>1</v>
      </c>
      <c r="Q527" s="40"/>
      <c r="R527" s="40"/>
      <c r="S527" s="40"/>
      <c r="T527" s="40"/>
      <c r="U527" s="40"/>
      <c r="V527" s="40"/>
      <c r="W527" s="170">
        <v>0.5</v>
      </c>
      <c r="X527" s="40"/>
      <c r="Y527" s="40"/>
      <c r="Z527" s="40"/>
      <c r="AA527" s="40"/>
      <c r="AB527" s="40"/>
      <c r="AC527" s="40"/>
      <c r="AD527" s="170">
        <v>0.5</v>
      </c>
      <c r="AE527" s="40"/>
      <c r="AF527" s="40"/>
      <c r="AG527" s="40"/>
      <c r="AH527" s="40"/>
      <c r="AI527" s="40"/>
      <c r="AJ527" s="40"/>
      <c r="AK527" s="170">
        <v>0.5</v>
      </c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39"/>
      <c r="AZ527" s="141"/>
      <c r="BA527" s="141"/>
      <c r="BB527" s="141"/>
      <c r="BC527" s="141"/>
      <c r="BD527" s="141"/>
      <c r="BE527" s="141"/>
      <c r="BF527" s="141"/>
      <c r="BG527" s="141"/>
      <c r="BH527" s="141"/>
      <c r="BI527" s="141"/>
      <c r="BJ527" s="141"/>
      <c r="BK527" s="141"/>
      <c r="BL527" s="1"/>
      <c r="BM527" s="1"/>
      <c r="BN527" s="1"/>
      <c r="BO527" s="1"/>
      <c r="BP527" s="1"/>
      <c r="BQ527" s="1"/>
      <c r="BR527" s="1"/>
      <c r="BS527" s="1"/>
      <c r="BT527" s="1"/>
    </row>
    <row r="528" spans="1:72" ht="15.75">
      <c r="A528">
        <v>572</v>
      </c>
      <c r="E528" s="42">
        <v>10</v>
      </c>
      <c r="F528" s="135" t="s">
        <v>616</v>
      </c>
      <c r="G528" s="136"/>
      <c r="H528" s="16">
        <v>1</v>
      </c>
      <c r="I528" s="181" t="s">
        <v>235</v>
      </c>
      <c r="K528" s="40"/>
      <c r="L528" s="40"/>
      <c r="M528" s="40"/>
      <c r="N528" s="40"/>
      <c r="O528" s="40"/>
      <c r="P528" s="170">
        <v>1</v>
      </c>
      <c r="Q528" s="40"/>
      <c r="R528" s="40"/>
      <c r="S528" s="40"/>
      <c r="T528" s="40"/>
      <c r="U528" s="40"/>
      <c r="V528" s="40"/>
      <c r="W528" s="170">
        <v>0.5</v>
      </c>
      <c r="X528" s="40"/>
      <c r="Y528" s="40"/>
      <c r="Z528" s="40"/>
      <c r="AA528" s="40"/>
      <c r="AB528" s="40"/>
      <c r="AC528" s="40"/>
      <c r="AD528" s="170">
        <v>1</v>
      </c>
      <c r="AE528" s="40"/>
      <c r="AF528" s="40"/>
      <c r="AG528" s="40"/>
      <c r="AH528" s="40"/>
      <c r="AI528" s="40"/>
      <c r="AJ528" s="40"/>
      <c r="AK528" s="170">
        <v>1</v>
      </c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39"/>
      <c r="AZ528" s="141"/>
      <c r="BA528" s="141"/>
      <c r="BB528" s="141"/>
      <c r="BC528" s="141"/>
      <c r="BD528" s="141"/>
      <c r="BE528" s="141"/>
      <c r="BF528" s="141"/>
      <c r="BG528" s="141"/>
      <c r="BH528" s="141"/>
      <c r="BI528" s="141"/>
      <c r="BJ528" s="141"/>
      <c r="BK528" s="141"/>
      <c r="BL528" s="1"/>
      <c r="BM528" s="1"/>
      <c r="BN528" s="1"/>
      <c r="BO528" s="1"/>
      <c r="BP528" s="1"/>
      <c r="BQ528" s="1"/>
      <c r="BR528" s="1"/>
      <c r="BS528" s="1"/>
      <c r="BT528" s="1"/>
    </row>
    <row r="529" spans="1:72" ht="15.75">
      <c r="A529">
        <v>573</v>
      </c>
      <c r="E529" s="42">
        <v>11</v>
      </c>
      <c r="F529" s="135" t="s">
        <v>314</v>
      </c>
      <c r="G529" s="136"/>
      <c r="H529" s="60">
        <v>1</v>
      </c>
      <c r="I529" s="181" t="s">
        <v>235</v>
      </c>
      <c r="J529" s="156"/>
      <c r="K529" s="40"/>
      <c r="L529" s="40"/>
      <c r="M529" s="40"/>
      <c r="N529" s="40"/>
      <c r="O529" s="40"/>
      <c r="P529" s="170">
        <v>0.5</v>
      </c>
      <c r="Q529" s="40"/>
      <c r="R529" s="40"/>
      <c r="S529" s="40"/>
      <c r="T529" s="40"/>
      <c r="U529" s="40"/>
      <c r="V529" s="40"/>
      <c r="W529" s="170">
        <v>1</v>
      </c>
      <c r="X529" s="40"/>
      <c r="Y529" s="40"/>
      <c r="Z529" s="40"/>
      <c r="AA529" s="40"/>
      <c r="AB529" s="40"/>
      <c r="AC529" s="40"/>
      <c r="AD529" s="170">
        <v>1</v>
      </c>
      <c r="AE529" s="40"/>
      <c r="AF529" s="40"/>
      <c r="AG529" s="40"/>
      <c r="AH529" s="40"/>
      <c r="AI529" s="40"/>
      <c r="AJ529" s="40"/>
      <c r="AK529" s="172">
        <v>1</v>
      </c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39"/>
      <c r="AZ529" s="141"/>
      <c r="BA529" s="141"/>
      <c r="BB529" s="141"/>
      <c r="BC529" s="141"/>
      <c r="BD529" s="141"/>
      <c r="BE529" s="141"/>
      <c r="BF529" s="141"/>
      <c r="BG529" s="141"/>
      <c r="BH529" s="141"/>
      <c r="BI529" s="141"/>
      <c r="BJ529" s="141"/>
      <c r="BK529" s="141"/>
      <c r="BL529" s="1"/>
      <c r="BM529" s="1"/>
      <c r="BN529" s="1"/>
      <c r="BO529" s="1"/>
      <c r="BP529" s="1"/>
      <c r="BQ529" s="1"/>
      <c r="BR529" s="1"/>
      <c r="BS529" s="1"/>
      <c r="BT529" s="1"/>
    </row>
    <row r="530" spans="1:72" ht="15.75">
      <c r="A530">
        <v>574</v>
      </c>
      <c r="E530" s="42">
        <v>12</v>
      </c>
      <c r="F530" s="135" t="s">
        <v>598</v>
      </c>
      <c r="G530" s="136">
        <v>1</v>
      </c>
      <c r="H530" s="16">
        <v>1</v>
      </c>
      <c r="I530" s="181" t="s">
        <v>235</v>
      </c>
      <c r="K530" s="170">
        <v>1</v>
      </c>
      <c r="L530" s="40"/>
      <c r="M530" s="40"/>
      <c r="N530" s="40"/>
      <c r="O530" s="40"/>
      <c r="P530" s="170">
        <v>1</v>
      </c>
      <c r="Q530" s="40"/>
      <c r="R530" s="170">
        <v>1</v>
      </c>
      <c r="S530" s="40"/>
      <c r="T530" s="40"/>
      <c r="U530" s="40"/>
      <c r="V530" s="40"/>
      <c r="W530" s="170">
        <v>1</v>
      </c>
      <c r="X530" s="40"/>
      <c r="Y530" s="170">
        <v>1</v>
      </c>
      <c r="Z530" s="40"/>
      <c r="AA530" s="40"/>
      <c r="AB530" s="40"/>
      <c r="AC530" s="40"/>
      <c r="AD530" s="172">
        <v>1</v>
      </c>
      <c r="AE530" s="40"/>
      <c r="AF530" s="170">
        <v>1</v>
      </c>
      <c r="AG530" s="40"/>
      <c r="AH530" s="40"/>
      <c r="AI530" s="40"/>
      <c r="AJ530" s="40"/>
      <c r="AK530" s="172">
        <v>1</v>
      </c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39"/>
      <c r="AZ530" s="141"/>
      <c r="BA530" s="141"/>
      <c r="BB530" s="141"/>
      <c r="BC530" s="141"/>
      <c r="BD530" s="141"/>
      <c r="BE530" s="141"/>
      <c r="BF530" s="141"/>
      <c r="BG530" s="141"/>
      <c r="BH530" s="141"/>
      <c r="BI530" s="141"/>
      <c r="BJ530" s="141"/>
      <c r="BK530" s="141"/>
      <c r="BL530" s="1"/>
      <c r="BM530" s="1"/>
      <c r="BN530" s="1"/>
      <c r="BO530" s="1"/>
      <c r="BP530" s="1"/>
      <c r="BQ530" s="1"/>
      <c r="BR530" s="1"/>
      <c r="BS530" s="1"/>
      <c r="BT530" s="1"/>
    </row>
    <row r="531" spans="1:72" ht="15.75">
      <c r="A531">
        <v>575</v>
      </c>
      <c r="E531" s="42">
        <v>13</v>
      </c>
      <c r="F531" s="135" t="s">
        <v>598</v>
      </c>
      <c r="G531" s="136">
        <v>1</v>
      </c>
      <c r="H531" s="60">
        <v>1</v>
      </c>
      <c r="I531" s="181" t="s">
        <v>234</v>
      </c>
      <c r="K531" s="170">
        <v>1</v>
      </c>
      <c r="L531" s="40"/>
      <c r="M531" s="40"/>
      <c r="N531" s="40"/>
      <c r="O531" s="40"/>
      <c r="P531" s="170">
        <v>1</v>
      </c>
      <c r="Q531" s="40"/>
      <c r="R531" s="170">
        <v>1</v>
      </c>
      <c r="S531" s="40"/>
      <c r="T531" s="40"/>
      <c r="U531" s="40"/>
      <c r="V531" s="40"/>
      <c r="W531" s="172">
        <v>1</v>
      </c>
      <c r="X531" s="40"/>
      <c r="Y531" s="170">
        <v>0.5</v>
      </c>
      <c r="Z531" s="40"/>
      <c r="AA531" s="40"/>
      <c r="AB531" s="40"/>
      <c r="AC531" s="40"/>
      <c r="AD531" s="172">
        <v>1</v>
      </c>
      <c r="AE531" s="40"/>
      <c r="AF531" s="170">
        <v>0.5</v>
      </c>
      <c r="AG531" s="40"/>
      <c r="AH531" s="40"/>
      <c r="AI531" s="40"/>
      <c r="AJ531" s="40"/>
      <c r="AK531" s="172">
        <v>1</v>
      </c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39"/>
      <c r="AZ531" s="141"/>
      <c r="BA531" s="141"/>
      <c r="BB531" s="141"/>
      <c r="BC531" s="141"/>
      <c r="BD531" s="141"/>
      <c r="BE531" s="141"/>
      <c r="BF531" s="141"/>
      <c r="BG531" s="141"/>
      <c r="BH531" s="141"/>
      <c r="BI531" s="141"/>
      <c r="BJ531" s="141"/>
      <c r="BK531" s="141"/>
      <c r="BL531" s="1"/>
      <c r="BM531" s="1"/>
      <c r="BN531" s="1"/>
      <c r="BO531" s="1"/>
      <c r="BP531" s="1"/>
      <c r="BQ531" s="1"/>
      <c r="BR531" s="1"/>
      <c r="BS531" s="1"/>
      <c r="BT531" s="1"/>
    </row>
    <row r="532" spans="1:72" ht="15.75">
      <c r="A532">
        <v>576</v>
      </c>
      <c r="E532" s="42">
        <v>14</v>
      </c>
      <c r="F532" s="135" t="s">
        <v>599</v>
      </c>
      <c r="G532" s="136"/>
      <c r="H532" s="60">
        <v>1</v>
      </c>
      <c r="I532" s="181" t="s">
        <v>234</v>
      </c>
      <c r="K532" s="40"/>
      <c r="L532" s="40"/>
      <c r="M532" s="40"/>
      <c r="N532" s="40"/>
      <c r="O532" s="40"/>
      <c r="P532" s="170">
        <v>1</v>
      </c>
      <c r="Q532" s="40"/>
      <c r="R532" s="40"/>
      <c r="S532" s="40"/>
      <c r="T532" s="40"/>
      <c r="U532" s="40"/>
      <c r="V532" s="40"/>
      <c r="W532" s="170">
        <v>1</v>
      </c>
      <c r="X532" s="40"/>
      <c r="Y532" s="40"/>
      <c r="Z532" s="40"/>
      <c r="AA532" s="40"/>
      <c r="AB532" s="40"/>
      <c r="AC532" s="40"/>
      <c r="AD532" s="170">
        <v>1</v>
      </c>
      <c r="AE532" s="40"/>
      <c r="AF532" s="40"/>
      <c r="AG532" s="40"/>
      <c r="AH532" s="40"/>
      <c r="AI532" s="40"/>
      <c r="AJ532" s="40"/>
      <c r="AK532" s="170">
        <v>0.5</v>
      </c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39"/>
      <c r="AZ532" s="141"/>
      <c r="BA532" s="141"/>
      <c r="BB532" s="141"/>
      <c r="BC532" s="141"/>
      <c r="BD532" s="141"/>
      <c r="BE532" s="141"/>
      <c r="BF532" s="141"/>
      <c r="BG532" s="141"/>
      <c r="BH532" s="141"/>
      <c r="BI532" s="141"/>
      <c r="BJ532" s="141"/>
      <c r="BK532" s="141"/>
      <c r="BL532" s="1"/>
      <c r="BM532" s="1"/>
      <c r="BN532" s="1"/>
      <c r="BO532" s="1"/>
      <c r="BP532" s="1"/>
      <c r="BQ532" s="1"/>
      <c r="BR532" s="1"/>
      <c r="BS532" s="1"/>
      <c r="BT532" s="1"/>
    </row>
    <row r="533" spans="1:72" ht="15.75">
      <c r="A533">
        <v>577</v>
      </c>
      <c r="E533" s="42">
        <v>15</v>
      </c>
      <c r="F533" s="135" t="s">
        <v>325</v>
      </c>
      <c r="G533" s="136"/>
      <c r="H533" s="16">
        <v>1</v>
      </c>
      <c r="I533" s="181" t="s">
        <v>235</v>
      </c>
      <c r="J533" s="155"/>
      <c r="K533" s="40"/>
      <c r="L533" s="40"/>
      <c r="M533" s="40"/>
      <c r="N533" s="40"/>
      <c r="O533" s="40"/>
      <c r="P533" s="170">
        <v>0.5</v>
      </c>
      <c r="Q533" s="40"/>
      <c r="R533" s="40"/>
      <c r="S533" s="40"/>
      <c r="T533" s="40"/>
      <c r="U533" s="40"/>
      <c r="V533" s="40"/>
      <c r="W533" s="170">
        <v>1</v>
      </c>
      <c r="X533" s="40"/>
      <c r="Y533" s="40"/>
      <c r="Z533" s="40"/>
      <c r="AA533" s="40"/>
      <c r="AB533" s="40"/>
      <c r="AC533" s="40"/>
      <c r="AD533" s="170">
        <v>1</v>
      </c>
      <c r="AE533" s="40"/>
      <c r="AF533" s="40"/>
      <c r="AG533" s="40"/>
      <c r="AH533" s="40"/>
      <c r="AI533" s="40"/>
      <c r="AJ533" s="40"/>
      <c r="AK533" s="170">
        <v>1</v>
      </c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39"/>
      <c r="AZ533" s="141"/>
      <c r="BA533" s="141"/>
      <c r="BB533" s="141"/>
      <c r="BC533" s="141"/>
      <c r="BD533" s="141"/>
      <c r="BE533" s="141"/>
      <c r="BF533" s="141"/>
      <c r="BG533" s="141"/>
      <c r="BH533" s="141"/>
      <c r="BI533" s="141"/>
      <c r="BJ533" s="141"/>
      <c r="BK533" s="141"/>
      <c r="BL533" s="1"/>
      <c r="BM533" s="1"/>
      <c r="BN533" s="1"/>
      <c r="BO533" s="1"/>
      <c r="BP533" s="1"/>
      <c r="BQ533" s="1"/>
      <c r="BR533" s="1"/>
      <c r="BS533" s="1"/>
      <c r="BT533" s="1"/>
    </row>
    <row r="534" spans="1:72" ht="15.75">
      <c r="A534">
        <v>578</v>
      </c>
      <c r="E534" s="42">
        <v>16</v>
      </c>
      <c r="F534" s="135" t="s">
        <v>81</v>
      </c>
      <c r="G534" s="136"/>
      <c r="H534" s="60">
        <v>1</v>
      </c>
      <c r="I534" s="181" t="s">
        <v>234</v>
      </c>
      <c r="K534" s="40"/>
      <c r="L534" s="40"/>
      <c r="M534" s="40"/>
      <c r="N534" s="40"/>
      <c r="O534" s="40"/>
      <c r="P534" s="170">
        <v>1</v>
      </c>
      <c r="Q534" s="40"/>
      <c r="R534" s="40"/>
      <c r="S534" s="40"/>
      <c r="T534" s="40"/>
      <c r="U534" s="40"/>
      <c r="V534" s="40"/>
      <c r="W534" s="170">
        <v>1</v>
      </c>
      <c r="X534" s="40"/>
      <c r="Y534" s="40"/>
      <c r="Z534" s="40"/>
      <c r="AA534" s="40"/>
      <c r="AB534" s="40"/>
      <c r="AC534" s="40"/>
      <c r="AD534" s="170">
        <v>1</v>
      </c>
      <c r="AE534" s="40"/>
      <c r="AF534" s="40"/>
      <c r="AG534" s="40"/>
      <c r="AH534" s="40"/>
      <c r="AI534" s="40"/>
      <c r="AJ534" s="40"/>
      <c r="AK534" s="170">
        <v>1</v>
      </c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39"/>
      <c r="AZ534" s="141"/>
      <c r="BA534" s="141"/>
      <c r="BB534" s="141"/>
      <c r="BC534" s="141"/>
      <c r="BD534" s="141"/>
      <c r="BE534" s="141"/>
      <c r="BF534" s="141"/>
      <c r="BG534" s="141"/>
      <c r="BH534" s="141"/>
      <c r="BI534" s="141"/>
      <c r="BJ534" s="141"/>
      <c r="BK534" s="141"/>
      <c r="BL534" s="1"/>
      <c r="BM534" s="1"/>
      <c r="BN534" s="1"/>
      <c r="BO534" s="1"/>
      <c r="BP534" s="1"/>
      <c r="BQ534" s="1"/>
      <c r="BR534" s="1"/>
      <c r="BS534" s="1"/>
      <c r="BT534" s="1"/>
    </row>
    <row r="535" spans="1:72" ht="15.75">
      <c r="A535">
        <v>579</v>
      </c>
      <c r="E535" s="42">
        <v>17</v>
      </c>
      <c r="F535" s="135" t="s">
        <v>326</v>
      </c>
      <c r="G535" s="136"/>
      <c r="H535" s="16">
        <v>1</v>
      </c>
      <c r="I535" s="181" t="s">
        <v>235</v>
      </c>
      <c r="J535" s="155"/>
      <c r="K535" s="40"/>
      <c r="L535" s="40"/>
      <c r="M535" s="40"/>
      <c r="N535" s="40"/>
      <c r="O535" s="40"/>
      <c r="P535" s="170">
        <v>0.5</v>
      </c>
      <c r="Q535" s="40"/>
      <c r="R535" s="40"/>
      <c r="S535" s="40"/>
      <c r="T535" s="40"/>
      <c r="U535" s="40"/>
      <c r="V535" s="40"/>
      <c r="W535" s="170">
        <v>1</v>
      </c>
      <c r="X535" s="40"/>
      <c r="Y535" s="40"/>
      <c r="Z535" s="40"/>
      <c r="AA535" s="40"/>
      <c r="AB535" s="40"/>
      <c r="AC535" s="40"/>
      <c r="AD535" s="170">
        <v>0.5</v>
      </c>
      <c r="AE535" s="40"/>
      <c r="AF535" s="40"/>
      <c r="AG535" s="40"/>
      <c r="AH535" s="40"/>
      <c r="AI535" s="40"/>
      <c r="AJ535" s="40"/>
      <c r="AK535" s="170">
        <v>0.5</v>
      </c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39"/>
      <c r="AZ535" s="141"/>
      <c r="BA535" s="141"/>
      <c r="BB535" s="141"/>
      <c r="BC535" s="141"/>
      <c r="BD535" s="141"/>
      <c r="BE535" s="141"/>
      <c r="BF535" s="141"/>
      <c r="BG535" s="141"/>
      <c r="BH535" s="141"/>
      <c r="BI535" s="141"/>
      <c r="BJ535" s="141"/>
      <c r="BK535" s="141"/>
      <c r="BL535" s="1"/>
      <c r="BM535" s="1"/>
      <c r="BN535" s="1"/>
      <c r="BO535" s="1"/>
      <c r="BP535" s="1"/>
      <c r="BQ535" s="1"/>
      <c r="BR535" s="1"/>
      <c r="BS535" s="1"/>
      <c r="BT535" s="1"/>
    </row>
    <row r="536" spans="1:72" ht="15.75">
      <c r="A536">
        <v>580</v>
      </c>
      <c r="E536" s="42">
        <v>18</v>
      </c>
      <c r="F536" s="135" t="s">
        <v>600</v>
      </c>
      <c r="G536" s="136"/>
      <c r="H536" s="16">
        <v>1</v>
      </c>
      <c r="I536" s="181" t="s">
        <v>638</v>
      </c>
      <c r="K536" s="40"/>
      <c r="L536" s="40"/>
      <c r="M536" s="40"/>
      <c r="N536" s="40"/>
      <c r="O536" s="40"/>
      <c r="P536" s="170">
        <v>1</v>
      </c>
      <c r="Q536" s="40"/>
      <c r="R536" s="40"/>
      <c r="S536" s="40"/>
      <c r="T536" s="40"/>
      <c r="U536" s="40"/>
      <c r="V536" s="40"/>
      <c r="W536" s="170">
        <v>1</v>
      </c>
      <c r="X536" s="40"/>
      <c r="Y536" s="40"/>
      <c r="Z536" s="40"/>
      <c r="AA536" s="40"/>
      <c r="AB536" s="40"/>
      <c r="AC536" s="40"/>
      <c r="AD536" s="172">
        <v>1</v>
      </c>
      <c r="AE536" s="40"/>
      <c r="AF536" s="40"/>
      <c r="AG536" s="40"/>
      <c r="AH536" s="40"/>
      <c r="AI536" s="40"/>
      <c r="AJ536" s="40"/>
      <c r="AK536" s="170">
        <v>1</v>
      </c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39"/>
      <c r="AZ536" s="141"/>
      <c r="BA536" s="141"/>
      <c r="BB536" s="141"/>
      <c r="BC536" s="141"/>
      <c r="BD536" s="141"/>
      <c r="BE536" s="141"/>
      <c r="BF536" s="141"/>
      <c r="BG536" s="141"/>
      <c r="BH536" s="141"/>
      <c r="BI536" s="141"/>
      <c r="BJ536" s="141"/>
      <c r="BK536" s="141"/>
      <c r="BL536" s="1"/>
      <c r="BM536" s="1"/>
      <c r="BN536" s="1"/>
      <c r="BO536" s="1"/>
      <c r="BP536" s="1"/>
      <c r="BQ536" s="1"/>
      <c r="BR536" s="1"/>
      <c r="BS536" s="1"/>
      <c r="BT536" s="1"/>
    </row>
    <row r="537" spans="1:72" ht="15.75">
      <c r="A537">
        <v>581</v>
      </c>
      <c r="E537" s="42">
        <v>19</v>
      </c>
      <c r="F537" s="135" t="s">
        <v>601</v>
      </c>
      <c r="G537" s="136"/>
      <c r="H537" s="16">
        <v>1</v>
      </c>
      <c r="I537" s="181" t="s">
        <v>234</v>
      </c>
      <c r="K537" s="40"/>
      <c r="L537" s="40"/>
      <c r="M537" s="40"/>
      <c r="N537" s="40"/>
      <c r="O537" s="40"/>
      <c r="P537" s="170">
        <v>1</v>
      </c>
      <c r="Q537" s="40"/>
      <c r="R537" s="40"/>
      <c r="S537" s="40"/>
      <c r="T537" s="40"/>
      <c r="U537" s="40"/>
      <c r="V537" s="40"/>
      <c r="W537" s="170">
        <v>1</v>
      </c>
      <c r="X537" s="40"/>
      <c r="Y537" s="40"/>
      <c r="Z537" s="40"/>
      <c r="AA537" s="40"/>
      <c r="AB537" s="40"/>
      <c r="AC537" s="40"/>
      <c r="AD537" s="170">
        <v>1</v>
      </c>
      <c r="AE537" s="40"/>
      <c r="AF537" s="40"/>
      <c r="AG537" s="40"/>
      <c r="AH537" s="40"/>
      <c r="AI537" s="40"/>
      <c r="AJ537" s="40"/>
      <c r="AK537" s="170">
        <v>1</v>
      </c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39"/>
      <c r="AZ537" s="141"/>
      <c r="BA537" s="141"/>
      <c r="BB537" s="141"/>
      <c r="BC537" s="141"/>
      <c r="BD537" s="141"/>
      <c r="BE537" s="141"/>
      <c r="BF537" s="141"/>
      <c r="BG537" s="141"/>
      <c r="BH537" s="141"/>
      <c r="BI537" s="141"/>
      <c r="BJ537" s="141"/>
      <c r="BK537" s="141"/>
      <c r="BL537" s="1"/>
      <c r="BM537" s="1"/>
      <c r="BN537" s="1"/>
      <c r="BO537" s="1"/>
      <c r="BP537" s="1"/>
      <c r="BQ537" s="1"/>
      <c r="BR537" s="1"/>
      <c r="BS537" s="1"/>
      <c r="BT537" s="1"/>
    </row>
    <row r="538" spans="1:72" ht="15.75">
      <c r="A538">
        <v>582</v>
      </c>
      <c r="E538" s="42">
        <v>20</v>
      </c>
      <c r="F538" s="135" t="s">
        <v>327</v>
      </c>
      <c r="G538" s="136"/>
      <c r="H538" s="60">
        <v>1</v>
      </c>
      <c r="I538" s="181" t="s">
        <v>235</v>
      </c>
      <c r="J538" s="155"/>
      <c r="K538" s="40"/>
      <c r="L538" s="40"/>
      <c r="M538" s="40"/>
      <c r="N538" s="40"/>
      <c r="O538" s="40"/>
      <c r="P538" s="170">
        <v>1</v>
      </c>
      <c r="Q538" s="40"/>
      <c r="R538" s="40"/>
      <c r="S538" s="40"/>
      <c r="T538" s="40"/>
      <c r="U538" s="40"/>
      <c r="V538" s="40"/>
      <c r="W538" s="170">
        <v>1</v>
      </c>
      <c r="X538" s="40"/>
      <c r="Y538" s="40"/>
      <c r="Z538" s="40"/>
      <c r="AA538" s="40"/>
      <c r="AB538" s="40"/>
      <c r="AC538" s="40"/>
      <c r="AD538" s="170">
        <v>1</v>
      </c>
      <c r="AE538" s="40"/>
      <c r="AF538" s="40"/>
      <c r="AG538" s="40"/>
      <c r="AH538" s="40"/>
      <c r="AI538" s="40"/>
      <c r="AJ538" s="40"/>
      <c r="AK538" s="170">
        <v>0.5</v>
      </c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39"/>
      <c r="AZ538" s="141"/>
      <c r="BA538" s="141"/>
      <c r="BB538" s="141"/>
      <c r="BC538" s="141"/>
      <c r="BD538" s="141"/>
      <c r="BE538" s="141"/>
      <c r="BF538" s="141"/>
      <c r="BG538" s="141"/>
      <c r="BH538" s="141"/>
      <c r="BI538" s="141"/>
      <c r="BJ538" s="141"/>
      <c r="BK538" s="141"/>
      <c r="BL538" s="1"/>
      <c r="BM538" s="1"/>
      <c r="BN538" s="1"/>
      <c r="BO538" s="1"/>
      <c r="BP538" s="1"/>
      <c r="BQ538" s="1"/>
      <c r="BR538" s="1"/>
      <c r="BS538" s="1"/>
      <c r="BT538" s="1"/>
    </row>
    <row r="539" spans="1:72" ht="15.75">
      <c r="A539">
        <v>583</v>
      </c>
      <c r="E539" s="42">
        <v>21</v>
      </c>
      <c r="F539" s="135" t="s">
        <v>328</v>
      </c>
      <c r="G539" s="136"/>
      <c r="H539" s="16">
        <v>1</v>
      </c>
      <c r="I539" s="181" t="s">
        <v>235</v>
      </c>
      <c r="J539" s="155"/>
      <c r="K539" s="40"/>
      <c r="L539" s="40"/>
      <c r="M539" s="40"/>
      <c r="N539" s="40"/>
      <c r="O539" s="40"/>
      <c r="P539" s="170">
        <v>1</v>
      </c>
      <c r="Q539" s="40"/>
      <c r="R539" s="40"/>
      <c r="S539" s="40"/>
      <c r="T539" s="40"/>
      <c r="U539" s="40"/>
      <c r="V539" s="40"/>
      <c r="W539" s="170">
        <v>1</v>
      </c>
      <c r="X539" s="40"/>
      <c r="Y539" s="40"/>
      <c r="Z539" s="40"/>
      <c r="AA539" s="40"/>
      <c r="AB539" s="40"/>
      <c r="AC539" s="40"/>
      <c r="AD539" s="172">
        <v>1</v>
      </c>
      <c r="AE539" s="40"/>
      <c r="AF539" s="40"/>
      <c r="AG539" s="40"/>
      <c r="AH539" s="40"/>
      <c r="AI539" s="40"/>
      <c r="AJ539" s="40"/>
      <c r="AK539" s="170">
        <v>1</v>
      </c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39"/>
      <c r="AZ539" s="141"/>
      <c r="BA539" s="141"/>
      <c r="BB539" s="141"/>
      <c r="BC539" s="141"/>
      <c r="BD539" s="141"/>
      <c r="BE539" s="141"/>
      <c r="BF539" s="141"/>
      <c r="BG539" s="141"/>
      <c r="BH539" s="141"/>
      <c r="BI539" s="141"/>
      <c r="BJ539" s="141"/>
      <c r="BK539" s="141"/>
      <c r="BL539" s="1"/>
      <c r="BM539" s="1"/>
      <c r="BN539" s="1"/>
      <c r="BO539" s="1"/>
      <c r="BP539" s="1"/>
      <c r="BQ539" s="1"/>
      <c r="BR539" s="1"/>
      <c r="BS539" s="1"/>
      <c r="BT539" s="1"/>
    </row>
    <row r="540" spans="1:72" ht="15.75">
      <c r="A540">
        <v>584</v>
      </c>
      <c r="E540" s="42">
        <v>22</v>
      </c>
      <c r="F540" s="135" t="s">
        <v>329</v>
      </c>
      <c r="G540" s="136"/>
      <c r="H540" s="60">
        <v>1</v>
      </c>
      <c r="I540" s="181" t="s">
        <v>235</v>
      </c>
      <c r="K540" s="40"/>
      <c r="L540" s="40"/>
      <c r="M540" s="40"/>
      <c r="N540" s="40"/>
      <c r="O540" s="40"/>
      <c r="P540" s="170">
        <v>1</v>
      </c>
      <c r="Q540" s="40"/>
      <c r="R540" s="40"/>
      <c r="S540" s="40"/>
      <c r="T540" s="40"/>
      <c r="U540" s="40"/>
      <c r="V540" s="40"/>
      <c r="W540" s="170">
        <v>1</v>
      </c>
      <c r="X540" s="40"/>
      <c r="Y540" s="40"/>
      <c r="Z540" s="40"/>
      <c r="AA540" s="40"/>
      <c r="AB540" s="40"/>
      <c r="AC540" s="40"/>
      <c r="AD540" s="170">
        <v>1</v>
      </c>
      <c r="AE540" s="40"/>
      <c r="AF540" s="40"/>
      <c r="AG540" s="40"/>
      <c r="AH540" s="40"/>
      <c r="AI540" s="40"/>
      <c r="AJ540" s="40"/>
      <c r="AK540" s="170">
        <v>1</v>
      </c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39"/>
      <c r="AZ540" s="141"/>
      <c r="BA540" s="141"/>
      <c r="BB540" s="141"/>
      <c r="BC540" s="141"/>
      <c r="BD540" s="141"/>
      <c r="BE540" s="141"/>
      <c r="BF540" s="141"/>
      <c r="BG540" s="141"/>
      <c r="BH540" s="141"/>
      <c r="BI540" s="141"/>
      <c r="BJ540" s="141"/>
      <c r="BK540" s="141"/>
      <c r="BL540" s="1"/>
      <c r="BM540" s="1"/>
      <c r="BN540" s="1"/>
      <c r="BO540" s="1"/>
      <c r="BP540" s="1"/>
      <c r="BQ540" s="1"/>
      <c r="BR540" s="1"/>
      <c r="BS540" s="1"/>
      <c r="BT540" s="1"/>
    </row>
    <row r="541" spans="1:72" ht="15.75">
      <c r="A541">
        <v>585</v>
      </c>
      <c r="E541" s="42">
        <v>23</v>
      </c>
      <c r="F541" s="135" t="s">
        <v>153</v>
      </c>
      <c r="G541" s="136"/>
      <c r="H541" s="16">
        <v>1</v>
      </c>
      <c r="I541" s="181" t="s">
        <v>235</v>
      </c>
      <c r="J541" s="155"/>
      <c r="K541" s="40"/>
      <c r="L541" s="40"/>
      <c r="M541" s="40"/>
      <c r="N541" s="40"/>
      <c r="O541" s="40"/>
      <c r="P541" s="170">
        <v>0.5</v>
      </c>
      <c r="Q541" s="40"/>
      <c r="R541" s="40"/>
      <c r="S541" s="40"/>
      <c r="T541" s="40"/>
      <c r="U541" s="40"/>
      <c r="V541" s="40"/>
      <c r="W541" s="170">
        <v>0.5</v>
      </c>
      <c r="X541" s="40"/>
      <c r="Y541" s="40"/>
      <c r="Z541" s="40"/>
      <c r="AA541" s="40"/>
      <c r="AB541" s="40"/>
      <c r="AC541" s="40"/>
      <c r="AD541" s="170">
        <v>1</v>
      </c>
      <c r="AE541" s="40"/>
      <c r="AF541" s="40"/>
      <c r="AG541" s="40"/>
      <c r="AH541" s="40"/>
      <c r="AI541" s="40"/>
      <c r="AJ541" s="40"/>
      <c r="AK541" s="170">
        <v>1</v>
      </c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39"/>
      <c r="AZ541" s="141"/>
      <c r="BA541" s="141"/>
      <c r="BB541" s="141"/>
      <c r="BC541" s="141"/>
      <c r="BD541" s="141"/>
      <c r="BE541" s="141"/>
      <c r="BF541" s="141"/>
      <c r="BG541" s="141"/>
      <c r="BH541" s="141"/>
      <c r="BI541" s="141"/>
      <c r="BJ541" s="141"/>
      <c r="BK541" s="141"/>
      <c r="BL541" s="1"/>
      <c r="BM541" s="1"/>
      <c r="BN541" s="1"/>
      <c r="BO541" s="1"/>
      <c r="BP541" s="1"/>
      <c r="BQ541" s="1"/>
      <c r="BR541" s="1"/>
      <c r="BS541" s="1"/>
      <c r="BT541" s="1"/>
    </row>
    <row r="542" spans="1:96" ht="15.75">
      <c r="A542">
        <v>586</v>
      </c>
      <c r="E542" s="42">
        <v>24</v>
      </c>
      <c r="F542" s="135" t="s">
        <v>601</v>
      </c>
      <c r="G542" s="136"/>
      <c r="H542" s="16">
        <v>1</v>
      </c>
      <c r="I542" s="181" t="s">
        <v>234</v>
      </c>
      <c r="K542" s="40"/>
      <c r="L542" s="40"/>
      <c r="M542" s="40"/>
      <c r="N542" s="40"/>
      <c r="O542" s="40"/>
      <c r="P542" s="170">
        <v>0.5</v>
      </c>
      <c r="Q542" s="40"/>
      <c r="R542" s="40"/>
      <c r="S542" s="40"/>
      <c r="T542" s="40"/>
      <c r="U542" s="40"/>
      <c r="V542" s="40"/>
      <c r="W542" s="170">
        <v>1</v>
      </c>
      <c r="X542" s="40"/>
      <c r="Y542" s="40"/>
      <c r="Z542" s="40"/>
      <c r="AA542" s="40"/>
      <c r="AB542" s="40"/>
      <c r="AC542" s="40"/>
      <c r="AD542" s="170">
        <v>0.5</v>
      </c>
      <c r="AE542" s="40"/>
      <c r="AF542" s="40"/>
      <c r="AG542" s="40"/>
      <c r="AH542" s="40"/>
      <c r="AI542" s="40"/>
      <c r="AJ542" s="40"/>
      <c r="AK542" s="170">
        <v>1</v>
      </c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39"/>
      <c r="AZ542" s="141"/>
      <c r="BA542" s="141"/>
      <c r="BB542" s="141"/>
      <c r="BC542" s="141"/>
      <c r="BD542" s="14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</row>
    <row r="543" spans="1:96" ht="15.75">
      <c r="A543">
        <v>587</v>
      </c>
      <c r="E543" s="42">
        <v>25</v>
      </c>
      <c r="F543" s="135" t="s">
        <v>168</v>
      </c>
      <c r="G543" s="136"/>
      <c r="H543" s="60">
        <v>1</v>
      </c>
      <c r="I543" s="181" t="s">
        <v>235</v>
      </c>
      <c r="K543" s="40"/>
      <c r="L543" s="40"/>
      <c r="M543" s="40"/>
      <c r="N543" s="40"/>
      <c r="O543" s="40"/>
      <c r="P543" s="170">
        <v>1</v>
      </c>
      <c r="Q543" s="40"/>
      <c r="R543" s="40"/>
      <c r="S543" s="40"/>
      <c r="T543" s="40"/>
      <c r="U543" s="40"/>
      <c r="V543" s="40"/>
      <c r="W543" s="172">
        <v>1</v>
      </c>
      <c r="X543" s="40"/>
      <c r="Y543" s="40"/>
      <c r="Z543" s="40"/>
      <c r="AA543" s="40"/>
      <c r="AB543" s="40"/>
      <c r="AC543" s="40"/>
      <c r="AD543" s="170">
        <v>1</v>
      </c>
      <c r="AE543" s="40"/>
      <c r="AF543" s="40"/>
      <c r="AG543" s="40"/>
      <c r="AH543" s="40"/>
      <c r="AI543" s="40"/>
      <c r="AJ543" s="40"/>
      <c r="AK543" s="170">
        <v>1</v>
      </c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39"/>
      <c r="AZ543" s="141"/>
      <c r="BA543" s="141"/>
      <c r="BB543" s="141"/>
      <c r="BC543" s="141"/>
      <c r="BD543" s="14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</row>
    <row r="544" spans="1:96" ht="15.75">
      <c r="A544">
        <v>588</v>
      </c>
      <c r="E544" s="42">
        <v>26</v>
      </c>
      <c r="F544" s="135" t="s">
        <v>602</v>
      </c>
      <c r="G544" s="136"/>
      <c r="H544" s="60">
        <v>1</v>
      </c>
      <c r="I544" s="181" t="s">
        <v>234</v>
      </c>
      <c r="K544" s="40"/>
      <c r="L544" s="40"/>
      <c r="M544" s="40"/>
      <c r="N544" s="40"/>
      <c r="O544" s="40"/>
      <c r="P544" s="170">
        <v>1</v>
      </c>
      <c r="Q544" s="40"/>
      <c r="R544" s="40"/>
      <c r="S544" s="40"/>
      <c r="T544" s="40"/>
      <c r="U544" s="40"/>
      <c r="V544" s="40"/>
      <c r="W544" s="170">
        <v>1</v>
      </c>
      <c r="X544" s="40"/>
      <c r="Y544" s="40"/>
      <c r="Z544" s="40"/>
      <c r="AA544" s="40"/>
      <c r="AB544" s="40"/>
      <c r="AC544" s="40"/>
      <c r="AD544" s="170">
        <v>0.5</v>
      </c>
      <c r="AE544" s="40"/>
      <c r="AF544" s="40"/>
      <c r="AG544" s="40"/>
      <c r="AH544" s="40"/>
      <c r="AI544" s="40"/>
      <c r="AJ544" s="40"/>
      <c r="AK544" s="170">
        <v>1</v>
      </c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39"/>
      <c r="AZ544" s="141"/>
      <c r="BA544" s="141"/>
      <c r="BB544" s="141"/>
      <c r="BC544" s="141"/>
      <c r="BD544" s="14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</row>
    <row r="545" spans="1:96" ht="15.75">
      <c r="A545">
        <v>589</v>
      </c>
      <c r="E545" s="42">
        <v>27</v>
      </c>
      <c r="F545" s="135" t="s">
        <v>603</v>
      </c>
      <c r="G545" s="136"/>
      <c r="H545" s="16">
        <v>1</v>
      </c>
      <c r="I545" s="181" t="s">
        <v>235</v>
      </c>
      <c r="K545" s="40"/>
      <c r="L545" s="40"/>
      <c r="M545" s="40"/>
      <c r="N545" s="40"/>
      <c r="O545" s="40"/>
      <c r="P545" s="170">
        <v>1</v>
      </c>
      <c r="Q545" s="40"/>
      <c r="R545" s="40"/>
      <c r="S545" s="40"/>
      <c r="T545" s="40"/>
      <c r="U545" s="40"/>
      <c r="V545" s="40"/>
      <c r="W545" s="170">
        <v>1</v>
      </c>
      <c r="X545" s="40"/>
      <c r="Y545" s="40"/>
      <c r="Z545" s="40"/>
      <c r="AA545" s="40"/>
      <c r="AB545" s="40"/>
      <c r="AC545" s="40"/>
      <c r="AD545" s="170">
        <v>1</v>
      </c>
      <c r="AE545" s="40"/>
      <c r="AF545" s="40"/>
      <c r="AG545" s="40"/>
      <c r="AH545" s="40"/>
      <c r="AI545" s="40"/>
      <c r="AJ545" s="40"/>
      <c r="AK545" s="170">
        <v>1</v>
      </c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39"/>
      <c r="AZ545" s="141"/>
      <c r="BA545" s="141"/>
      <c r="BB545" s="141"/>
      <c r="BC545" s="141"/>
      <c r="BD545" s="14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</row>
    <row r="546" spans="1:96" ht="15.75">
      <c r="A546">
        <v>590</v>
      </c>
      <c r="E546" s="42">
        <v>28</v>
      </c>
      <c r="F546" s="135" t="s">
        <v>169</v>
      </c>
      <c r="G546" s="136"/>
      <c r="H546" s="16">
        <v>1</v>
      </c>
      <c r="I546" s="181" t="s">
        <v>235</v>
      </c>
      <c r="K546" s="40"/>
      <c r="L546" s="40"/>
      <c r="M546" s="40"/>
      <c r="N546" s="40"/>
      <c r="O546" s="40"/>
      <c r="P546" s="170">
        <v>1</v>
      </c>
      <c r="Q546" s="40"/>
      <c r="R546" s="40"/>
      <c r="S546" s="40"/>
      <c r="T546" s="40"/>
      <c r="U546" s="40"/>
      <c r="V546" s="40"/>
      <c r="W546" s="170">
        <v>1</v>
      </c>
      <c r="X546" s="40"/>
      <c r="Y546" s="40"/>
      <c r="Z546" s="40"/>
      <c r="AA546" s="40"/>
      <c r="AB546" s="40"/>
      <c r="AC546" s="40"/>
      <c r="AD546" s="172">
        <v>1</v>
      </c>
      <c r="AE546" s="40"/>
      <c r="AF546" s="40"/>
      <c r="AG546" s="40"/>
      <c r="AH546" s="40"/>
      <c r="AI546" s="40"/>
      <c r="AJ546" s="40"/>
      <c r="AK546" s="170">
        <v>1</v>
      </c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39"/>
      <c r="AZ546" s="141"/>
      <c r="BA546" s="141"/>
      <c r="BB546" s="141"/>
      <c r="BC546" s="141"/>
      <c r="BD546" s="14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</row>
    <row r="547" spans="5:96" ht="15.75">
      <c r="E547" s="42">
        <v>29</v>
      </c>
      <c r="F547" s="135" t="s">
        <v>323</v>
      </c>
      <c r="G547" s="136"/>
      <c r="H547" s="16">
        <v>1</v>
      </c>
      <c r="I547" s="181" t="s">
        <v>235</v>
      </c>
      <c r="K547" s="40"/>
      <c r="L547" s="40"/>
      <c r="M547" s="40"/>
      <c r="N547" s="40"/>
      <c r="O547" s="40"/>
      <c r="P547" s="170">
        <v>1</v>
      </c>
      <c r="Q547" s="40"/>
      <c r="R547" s="40"/>
      <c r="S547" s="40"/>
      <c r="T547" s="40"/>
      <c r="U547" s="40"/>
      <c r="V547" s="40"/>
      <c r="W547" s="172">
        <v>1</v>
      </c>
      <c r="X547" s="40"/>
      <c r="Y547" s="40"/>
      <c r="Z547" s="40"/>
      <c r="AA547" s="40"/>
      <c r="AB547" s="40"/>
      <c r="AC547" s="40"/>
      <c r="AD547" s="170">
        <v>0.5</v>
      </c>
      <c r="AE547" s="40"/>
      <c r="AF547" s="40"/>
      <c r="AG547" s="40"/>
      <c r="AH547" s="40"/>
      <c r="AI547" s="40"/>
      <c r="AJ547" s="40"/>
      <c r="AK547" s="170">
        <v>1</v>
      </c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39"/>
      <c r="AZ547" s="141"/>
      <c r="BA547" s="141"/>
      <c r="BB547" s="141"/>
      <c r="BC547" s="141"/>
      <c r="BD547" s="14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</row>
    <row r="548" spans="1:96" ht="15.75">
      <c r="A548">
        <v>590</v>
      </c>
      <c r="E548" s="42">
        <v>30</v>
      </c>
      <c r="F548" s="135" t="s">
        <v>324</v>
      </c>
      <c r="G548" s="136"/>
      <c r="H548" s="16">
        <v>1</v>
      </c>
      <c r="I548" s="181" t="s">
        <v>235</v>
      </c>
      <c r="K548" s="40"/>
      <c r="L548" s="40"/>
      <c r="M548" s="40"/>
      <c r="N548" s="40"/>
      <c r="O548" s="40"/>
      <c r="P548" s="170">
        <v>0.5</v>
      </c>
      <c r="Q548" s="40"/>
      <c r="R548" s="40"/>
      <c r="S548" s="40"/>
      <c r="T548" s="40"/>
      <c r="U548" s="40"/>
      <c r="V548" s="40"/>
      <c r="W548" s="170">
        <v>1</v>
      </c>
      <c r="X548" s="40"/>
      <c r="Y548" s="40"/>
      <c r="Z548" s="40"/>
      <c r="AA548" s="40"/>
      <c r="AB548" s="40"/>
      <c r="AC548" s="40"/>
      <c r="AD548" s="170">
        <v>0.5</v>
      </c>
      <c r="AE548" s="40"/>
      <c r="AF548" s="40"/>
      <c r="AG548" s="40"/>
      <c r="AH548" s="40"/>
      <c r="AI548" s="40"/>
      <c r="AJ548" s="40"/>
      <c r="AK548" s="170">
        <v>0.5</v>
      </c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39"/>
      <c r="AZ548" s="141"/>
      <c r="BA548" s="141"/>
      <c r="BB548" s="141"/>
      <c r="BC548" s="141"/>
      <c r="BD548" s="14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</row>
    <row r="549" spans="5:96" ht="15.75">
      <c r="E549" s="42">
        <v>31</v>
      </c>
      <c r="F549" s="135" t="s">
        <v>425</v>
      </c>
      <c r="G549" s="136"/>
      <c r="H549" s="16">
        <v>1</v>
      </c>
      <c r="I549" s="181" t="s">
        <v>638</v>
      </c>
      <c r="K549" s="40"/>
      <c r="L549" s="40"/>
      <c r="M549" s="40"/>
      <c r="N549" s="40"/>
      <c r="O549" s="40"/>
      <c r="P549" s="170">
        <v>1</v>
      </c>
      <c r="Q549" s="40"/>
      <c r="R549" s="40"/>
      <c r="S549" s="40"/>
      <c r="T549" s="40"/>
      <c r="U549" s="40"/>
      <c r="V549" s="40"/>
      <c r="W549" s="170">
        <v>0.5</v>
      </c>
      <c r="X549" s="40"/>
      <c r="Y549" s="40"/>
      <c r="Z549" s="40"/>
      <c r="AA549" s="40"/>
      <c r="AB549" s="40"/>
      <c r="AC549" s="40"/>
      <c r="AD549" s="170">
        <v>0.5</v>
      </c>
      <c r="AE549" s="40"/>
      <c r="AF549" s="40"/>
      <c r="AG549" s="40"/>
      <c r="AH549" s="40"/>
      <c r="AI549" s="40"/>
      <c r="AJ549" s="40"/>
      <c r="AK549" s="170">
        <v>1</v>
      </c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39"/>
      <c r="AZ549" s="141"/>
      <c r="BA549" s="141"/>
      <c r="BB549" s="141"/>
      <c r="BC549" s="141"/>
      <c r="BD549" s="14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</row>
    <row r="550" spans="1:96" ht="15.75">
      <c r="A550">
        <v>590</v>
      </c>
      <c r="E550" s="42">
        <v>32</v>
      </c>
      <c r="F550" s="135" t="s">
        <v>424</v>
      </c>
      <c r="G550" s="136"/>
      <c r="H550" s="16">
        <v>1</v>
      </c>
      <c r="I550" s="181" t="s">
        <v>234</v>
      </c>
      <c r="K550" s="40"/>
      <c r="L550" s="40"/>
      <c r="M550" s="40"/>
      <c r="N550" s="40"/>
      <c r="O550" s="40"/>
      <c r="P550" s="170">
        <v>1</v>
      </c>
      <c r="Q550" s="40"/>
      <c r="R550" s="40"/>
      <c r="S550" s="40"/>
      <c r="T550" s="40"/>
      <c r="U550" s="40"/>
      <c r="V550" s="40"/>
      <c r="W550" s="170">
        <v>1</v>
      </c>
      <c r="X550" s="40"/>
      <c r="Y550" s="40"/>
      <c r="Z550" s="40"/>
      <c r="AA550" s="40"/>
      <c r="AB550" s="40"/>
      <c r="AC550" s="40"/>
      <c r="AD550" s="170">
        <v>1</v>
      </c>
      <c r="AE550" s="40"/>
      <c r="AF550" s="40"/>
      <c r="AG550" s="40"/>
      <c r="AH550" s="40"/>
      <c r="AI550" s="40"/>
      <c r="AJ550" s="40"/>
      <c r="AK550" s="170">
        <v>1</v>
      </c>
      <c r="AL550" s="40"/>
      <c r="AM550" s="40"/>
      <c r="AN550" s="170">
        <v>1</v>
      </c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39"/>
      <c r="AZ550" s="141"/>
      <c r="BA550" s="141"/>
      <c r="BB550" s="141"/>
      <c r="BC550" s="141"/>
      <c r="BD550" s="14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</row>
    <row r="551" spans="1:78" ht="15.75">
      <c r="A551">
        <v>591</v>
      </c>
      <c r="E551" s="55"/>
      <c r="F551" s="55"/>
      <c r="G551" s="55"/>
      <c r="H551" s="55"/>
      <c r="I551" s="197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39"/>
      <c r="AZ551" s="141"/>
      <c r="BA551" s="141"/>
      <c r="BB551" s="141"/>
      <c r="BC551" s="141"/>
      <c r="BD551" s="14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</row>
    <row r="552" spans="1:78" ht="15.75">
      <c r="A552">
        <v>592</v>
      </c>
      <c r="E552" s="45"/>
      <c r="F552" s="14"/>
      <c r="G552" s="7"/>
      <c r="H552" s="60"/>
      <c r="I552" s="191"/>
      <c r="J552" s="12"/>
      <c r="K552" s="12"/>
      <c r="L552" s="12"/>
      <c r="M552" s="12"/>
      <c r="N552" s="12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2"/>
      <c r="AZ552" s="141"/>
      <c r="BA552" s="141"/>
      <c r="BB552" s="141"/>
      <c r="BC552" s="141"/>
      <c r="BD552" s="14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</row>
    <row r="553" spans="1:78" ht="18">
      <c r="A553">
        <v>593</v>
      </c>
      <c r="C553" s="51">
        <v>24</v>
      </c>
      <c r="E553" s="46"/>
      <c r="F553" s="47" t="s">
        <v>21</v>
      </c>
      <c r="G553" s="58"/>
      <c r="H553" s="58"/>
      <c r="I553" s="190"/>
      <c r="J553" s="163"/>
      <c r="K553" s="163"/>
      <c r="L553" s="163"/>
      <c r="M553" s="163"/>
      <c r="N553" s="163"/>
      <c r="O553" s="163"/>
      <c r="P553" s="163"/>
      <c r="Q553" s="163"/>
      <c r="R553" s="163"/>
      <c r="S553" s="163"/>
      <c r="T553" s="163"/>
      <c r="U553" s="163"/>
      <c r="V553" s="163"/>
      <c r="W553" s="163"/>
      <c r="X553" s="163"/>
      <c r="Y553" s="163"/>
      <c r="Z553" s="163"/>
      <c r="AA553" s="163"/>
      <c r="AB553" s="163"/>
      <c r="AC553" s="163"/>
      <c r="AD553" s="163"/>
      <c r="AE553" s="163"/>
      <c r="AF553" s="163"/>
      <c r="AG553" s="163"/>
      <c r="AH553" s="163"/>
      <c r="AI553" s="163"/>
      <c r="AJ553" s="163"/>
      <c r="AK553" s="163"/>
      <c r="AL553" s="163"/>
      <c r="AM553" s="163"/>
      <c r="AN553" s="163"/>
      <c r="AO553" s="163"/>
      <c r="AP553" s="163"/>
      <c r="AQ553" s="163"/>
      <c r="AR553" s="163"/>
      <c r="AS553" s="163"/>
      <c r="AT553" s="163"/>
      <c r="AU553" s="163"/>
      <c r="AV553" s="163"/>
      <c r="AW553" s="163"/>
      <c r="AX553" s="163"/>
      <c r="AY553" s="39"/>
      <c r="AZ553" s="141"/>
      <c r="BA553" s="141"/>
      <c r="BB553" s="141"/>
      <c r="BC553" s="141"/>
      <c r="BD553" s="14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</row>
    <row r="554" spans="1:78" ht="15.75">
      <c r="A554">
        <v>594</v>
      </c>
      <c r="E554" s="77"/>
      <c r="F554" s="79">
        <f>'RESUM MENSUAL ENVASOS'!F24</f>
        <v>5302</v>
      </c>
      <c r="G554" s="67"/>
      <c r="H554" s="67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39"/>
      <c r="AZ554" s="141"/>
      <c r="BA554" s="141"/>
      <c r="BB554" s="141"/>
      <c r="BC554" s="141"/>
      <c r="BD554" s="14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</row>
    <row r="555" spans="1:78" ht="15.75">
      <c r="A555">
        <v>595</v>
      </c>
      <c r="E555" s="55"/>
      <c r="F555" s="43" t="s">
        <v>6</v>
      </c>
      <c r="G555" s="43"/>
      <c r="H555" s="60"/>
      <c r="K555" s="151">
        <f aca="true" t="shared" si="21" ref="K555:AR555">K7</f>
        <v>1</v>
      </c>
      <c r="L555" s="151">
        <f t="shared" si="21"/>
        <v>2</v>
      </c>
      <c r="M555" s="151">
        <f t="shared" si="21"/>
        <v>3</v>
      </c>
      <c r="N555" s="151">
        <f t="shared" si="21"/>
        <v>4</v>
      </c>
      <c r="O555" s="151">
        <f t="shared" si="21"/>
        <v>5</v>
      </c>
      <c r="P555" s="151">
        <f t="shared" si="21"/>
        <v>6</v>
      </c>
      <c r="Q555" s="151">
        <f t="shared" si="21"/>
        <v>7</v>
      </c>
      <c r="R555" s="151">
        <f t="shared" si="21"/>
        <v>8</v>
      </c>
      <c r="S555" s="151">
        <f t="shared" si="21"/>
        <v>9</v>
      </c>
      <c r="T555" s="151">
        <f t="shared" si="21"/>
        <v>10</v>
      </c>
      <c r="U555" s="151">
        <f t="shared" si="21"/>
        <v>11</v>
      </c>
      <c r="V555" s="151">
        <f t="shared" si="21"/>
        <v>12</v>
      </c>
      <c r="W555" s="151">
        <f t="shared" si="21"/>
        <v>13</v>
      </c>
      <c r="X555" s="151">
        <f t="shared" si="21"/>
        <v>14</v>
      </c>
      <c r="Y555" s="151">
        <f t="shared" si="21"/>
        <v>15</v>
      </c>
      <c r="Z555" s="151">
        <f t="shared" si="21"/>
        <v>16</v>
      </c>
      <c r="AA555" s="151">
        <f t="shared" si="21"/>
        <v>17</v>
      </c>
      <c r="AB555" s="151">
        <f t="shared" si="21"/>
        <v>18</v>
      </c>
      <c r="AC555" s="151">
        <f t="shared" si="21"/>
        <v>19</v>
      </c>
      <c r="AD555" s="151">
        <f t="shared" si="21"/>
        <v>20</v>
      </c>
      <c r="AE555" s="151">
        <f t="shared" si="21"/>
        <v>21</v>
      </c>
      <c r="AF555" s="151">
        <f t="shared" si="21"/>
        <v>22</v>
      </c>
      <c r="AG555" s="151">
        <f t="shared" si="21"/>
        <v>23</v>
      </c>
      <c r="AH555" s="151">
        <f t="shared" si="21"/>
        <v>24</v>
      </c>
      <c r="AI555" s="151">
        <f t="shared" si="21"/>
        <v>25</v>
      </c>
      <c r="AJ555" s="151">
        <f t="shared" si="21"/>
        <v>26</v>
      </c>
      <c r="AK555" s="151">
        <f t="shared" si="21"/>
        <v>27</v>
      </c>
      <c r="AL555" s="151">
        <f t="shared" si="21"/>
        <v>28</v>
      </c>
      <c r="AM555" s="151">
        <f t="shared" si="21"/>
        <v>29</v>
      </c>
      <c r="AN555" s="151">
        <f t="shared" si="21"/>
        <v>30</v>
      </c>
      <c r="AO555" s="151">
        <f t="shared" si="21"/>
        <v>31</v>
      </c>
      <c r="AP555" s="151">
        <f t="shared" si="21"/>
        <v>0</v>
      </c>
      <c r="AQ555" s="151">
        <f t="shared" si="21"/>
        <v>0</v>
      </c>
      <c r="AR555" s="151">
        <f t="shared" si="21"/>
        <v>0</v>
      </c>
      <c r="AS555" s="151">
        <f aca="true" t="shared" si="22" ref="AS555:AX555">AS7</f>
        <v>0</v>
      </c>
      <c r="AT555" s="151">
        <f t="shared" si="22"/>
        <v>0</v>
      </c>
      <c r="AU555" s="151">
        <f t="shared" si="22"/>
        <v>0</v>
      </c>
      <c r="AV555" s="151">
        <f t="shared" si="22"/>
        <v>0</v>
      </c>
      <c r="AW555" s="151">
        <f t="shared" si="22"/>
        <v>0</v>
      </c>
      <c r="AX555" s="151">
        <f t="shared" si="22"/>
        <v>0</v>
      </c>
      <c r="AY555" s="39"/>
      <c r="AZ555" s="141"/>
      <c r="BA555" s="141"/>
      <c r="BB555" s="141"/>
      <c r="BC555" s="141"/>
      <c r="BD555" s="14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</row>
    <row r="556" spans="1:78" ht="15.75">
      <c r="A556">
        <v>596</v>
      </c>
      <c r="E556" s="42">
        <v>1</v>
      </c>
      <c r="F556" s="137" t="s">
        <v>72</v>
      </c>
      <c r="G556" s="136"/>
      <c r="H556" s="60">
        <v>1</v>
      </c>
      <c r="I556" s="181" t="s">
        <v>638</v>
      </c>
      <c r="K556" s="40"/>
      <c r="L556" s="40"/>
      <c r="M556" s="40"/>
      <c r="N556" s="40"/>
      <c r="O556" s="40"/>
      <c r="P556" s="170">
        <v>1</v>
      </c>
      <c r="Q556" s="40"/>
      <c r="R556" s="40"/>
      <c r="S556" s="40"/>
      <c r="T556" s="40"/>
      <c r="U556" s="40"/>
      <c r="V556" s="40"/>
      <c r="W556" s="170">
        <v>0.5</v>
      </c>
      <c r="X556" s="40"/>
      <c r="Y556" s="40"/>
      <c r="Z556" s="40"/>
      <c r="AA556" s="40"/>
      <c r="AB556" s="40"/>
      <c r="AC556" s="40"/>
      <c r="AD556" s="170">
        <v>1</v>
      </c>
      <c r="AE556" s="40"/>
      <c r="AF556" s="40"/>
      <c r="AG556" s="40"/>
      <c r="AH556" s="40"/>
      <c r="AI556" s="40"/>
      <c r="AJ556" s="40"/>
      <c r="AK556" s="170">
        <v>1</v>
      </c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39"/>
      <c r="AZ556" s="141"/>
      <c r="BA556" s="141"/>
      <c r="BB556" s="141"/>
      <c r="BC556" s="141"/>
      <c r="BD556" s="14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</row>
    <row r="557" spans="1:78" ht="15.75">
      <c r="A557">
        <v>597</v>
      </c>
      <c r="E557" s="42">
        <v>3</v>
      </c>
      <c r="F557" s="135" t="s">
        <v>512</v>
      </c>
      <c r="G557" s="136"/>
      <c r="H557" s="16">
        <v>1</v>
      </c>
      <c r="I557" s="181" t="s">
        <v>638</v>
      </c>
      <c r="K557" s="40"/>
      <c r="L557" s="40"/>
      <c r="M557" s="40"/>
      <c r="N557" s="40"/>
      <c r="O557" s="40"/>
      <c r="P557" s="170">
        <v>1</v>
      </c>
      <c r="Q557" s="40"/>
      <c r="R557" s="40"/>
      <c r="S557" s="40"/>
      <c r="T557" s="40"/>
      <c r="U557" s="40"/>
      <c r="V557" s="40"/>
      <c r="W557" s="170">
        <v>1</v>
      </c>
      <c r="X557" s="40"/>
      <c r="Y557" s="40"/>
      <c r="Z557" s="40"/>
      <c r="AA557" s="40"/>
      <c r="AB557" s="40"/>
      <c r="AC557" s="40"/>
      <c r="AD557" s="170">
        <v>1</v>
      </c>
      <c r="AE557" s="40"/>
      <c r="AF557" s="40"/>
      <c r="AG557" s="40"/>
      <c r="AH557" s="40"/>
      <c r="AI557" s="40"/>
      <c r="AJ557" s="40"/>
      <c r="AK557" s="170">
        <v>1</v>
      </c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39"/>
      <c r="AZ557" s="141"/>
      <c r="BA557" s="141"/>
      <c r="BB557" s="141"/>
      <c r="BC557" s="141"/>
      <c r="BD557" s="14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</row>
    <row r="558" spans="1:78" ht="15.75">
      <c r="A558">
        <v>598</v>
      </c>
      <c r="E558" s="65">
        <v>4</v>
      </c>
      <c r="F558" s="135" t="s">
        <v>513</v>
      </c>
      <c r="G558" s="136"/>
      <c r="H558" s="60">
        <v>1</v>
      </c>
      <c r="I558" s="181" t="s">
        <v>638</v>
      </c>
      <c r="K558" s="40"/>
      <c r="L558" s="40"/>
      <c r="M558" s="40"/>
      <c r="N558" s="40"/>
      <c r="O558" s="40"/>
      <c r="P558" s="170">
        <v>0.5</v>
      </c>
      <c r="Q558" s="40"/>
      <c r="R558" s="40"/>
      <c r="S558" s="40"/>
      <c r="T558" s="40"/>
      <c r="U558" s="40"/>
      <c r="V558" s="40"/>
      <c r="W558" s="170">
        <v>1</v>
      </c>
      <c r="X558" s="40"/>
      <c r="Y558" s="40"/>
      <c r="Z558" s="40"/>
      <c r="AA558" s="40"/>
      <c r="AB558" s="40"/>
      <c r="AC558" s="40"/>
      <c r="AD558" s="170">
        <v>0.5</v>
      </c>
      <c r="AE558" s="40"/>
      <c r="AF558" s="40"/>
      <c r="AG558" s="40"/>
      <c r="AH558" s="40"/>
      <c r="AI558" s="40"/>
      <c r="AJ558" s="40"/>
      <c r="AK558" s="170">
        <v>1</v>
      </c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39"/>
      <c r="AZ558" s="141"/>
      <c r="BA558" s="141"/>
      <c r="BB558" s="141"/>
      <c r="BC558" s="141"/>
      <c r="BD558" s="14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</row>
    <row r="559" spans="1:78" ht="15.75">
      <c r="A559">
        <v>599</v>
      </c>
      <c r="E559" s="65">
        <v>5</v>
      </c>
      <c r="F559" s="135" t="s">
        <v>73</v>
      </c>
      <c r="G559" s="136"/>
      <c r="H559" s="60">
        <v>1</v>
      </c>
      <c r="I559" s="181" t="s">
        <v>638</v>
      </c>
      <c r="K559" s="40"/>
      <c r="L559" s="40"/>
      <c r="M559" s="40"/>
      <c r="N559" s="40"/>
      <c r="O559" s="40"/>
      <c r="P559" s="170">
        <v>1</v>
      </c>
      <c r="Q559" s="40"/>
      <c r="R559" s="40"/>
      <c r="S559" s="40"/>
      <c r="T559" s="40"/>
      <c r="U559" s="40"/>
      <c r="V559" s="40"/>
      <c r="W559" s="170">
        <v>1</v>
      </c>
      <c r="X559" s="40"/>
      <c r="Y559" s="40"/>
      <c r="Z559" s="40"/>
      <c r="AA559" s="40"/>
      <c r="AB559" s="40"/>
      <c r="AC559" s="40"/>
      <c r="AD559" s="170">
        <v>0.5</v>
      </c>
      <c r="AE559" s="40"/>
      <c r="AF559" s="40"/>
      <c r="AG559" s="40"/>
      <c r="AH559" s="40"/>
      <c r="AI559" s="40"/>
      <c r="AJ559" s="40"/>
      <c r="AK559" s="170">
        <v>1</v>
      </c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39"/>
      <c r="AZ559" s="141"/>
      <c r="BA559" s="141"/>
      <c r="BB559" s="141"/>
      <c r="BC559" s="141"/>
      <c r="BD559" s="14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</row>
    <row r="560" spans="1:78" ht="15.75">
      <c r="A560">
        <v>600</v>
      </c>
      <c r="E560" s="65">
        <v>6</v>
      </c>
      <c r="F560" s="135" t="s">
        <v>514</v>
      </c>
      <c r="G560" s="136"/>
      <c r="H560" s="16">
        <v>1</v>
      </c>
      <c r="I560" s="181" t="s">
        <v>638</v>
      </c>
      <c r="K560" s="40"/>
      <c r="L560" s="40"/>
      <c r="M560" s="40"/>
      <c r="N560" s="40"/>
      <c r="O560" s="40"/>
      <c r="P560" s="170">
        <v>1</v>
      </c>
      <c r="Q560" s="40"/>
      <c r="R560" s="40"/>
      <c r="S560" s="40"/>
      <c r="T560" s="40"/>
      <c r="U560" s="40"/>
      <c r="V560" s="40"/>
      <c r="W560" s="170">
        <v>0.5</v>
      </c>
      <c r="X560" s="40"/>
      <c r="Y560" s="40"/>
      <c r="Z560" s="40"/>
      <c r="AA560" s="40"/>
      <c r="AB560" s="40"/>
      <c r="AC560" s="40"/>
      <c r="AD560" s="170">
        <v>1</v>
      </c>
      <c r="AE560" s="40"/>
      <c r="AF560" s="40"/>
      <c r="AG560" s="40"/>
      <c r="AH560" s="40"/>
      <c r="AI560" s="40"/>
      <c r="AJ560" s="40"/>
      <c r="AK560" s="170">
        <v>0.5</v>
      </c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39"/>
      <c r="AZ560" s="141"/>
      <c r="BA560" s="141"/>
      <c r="BB560" s="141"/>
      <c r="BC560" s="141"/>
      <c r="BD560" s="14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</row>
    <row r="561" spans="1:78" ht="15.75">
      <c r="A561">
        <v>601</v>
      </c>
      <c r="E561" s="65">
        <v>7</v>
      </c>
      <c r="F561" s="135" t="s">
        <v>615</v>
      </c>
      <c r="G561" s="136"/>
      <c r="H561" s="60">
        <v>1</v>
      </c>
      <c r="I561" s="181" t="s">
        <v>638</v>
      </c>
      <c r="K561" s="40"/>
      <c r="L561" s="40"/>
      <c r="M561" s="40"/>
      <c r="N561" s="40"/>
      <c r="O561" s="40"/>
      <c r="P561" s="170">
        <v>1</v>
      </c>
      <c r="Q561" s="40"/>
      <c r="R561" s="40"/>
      <c r="S561" s="40"/>
      <c r="T561" s="40"/>
      <c r="U561" s="40"/>
      <c r="V561" s="40"/>
      <c r="W561" s="170">
        <v>1</v>
      </c>
      <c r="X561" s="40"/>
      <c r="Y561" s="40"/>
      <c r="Z561" s="40"/>
      <c r="AA561" s="40"/>
      <c r="AB561" s="40"/>
      <c r="AC561" s="40"/>
      <c r="AD561" s="170">
        <v>1</v>
      </c>
      <c r="AE561" s="40"/>
      <c r="AF561" s="40"/>
      <c r="AG561" s="40"/>
      <c r="AH561" s="40"/>
      <c r="AI561" s="40"/>
      <c r="AJ561" s="40"/>
      <c r="AK561" s="170">
        <v>1</v>
      </c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39"/>
      <c r="AZ561" s="141"/>
      <c r="BA561" s="141"/>
      <c r="BB561" s="141"/>
      <c r="BC561" s="141"/>
      <c r="BD561" s="14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</row>
    <row r="562" spans="1:78" ht="15.75">
      <c r="A562">
        <v>602</v>
      </c>
      <c r="E562" s="65">
        <v>8</v>
      </c>
      <c r="F562" s="137" t="s">
        <v>515</v>
      </c>
      <c r="G562" s="136"/>
      <c r="H562" s="16">
        <v>1</v>
      </c>
      <c r="I562" s="181" t="s">
        <v>638</v>
      </c>
      <c r="K562" s="40"/>
      <c r="L562" s="40"/>
      <c r="M562" s="40"/>
      <c r="N562" s="40"/>
      <c r="O562" s="40"/>
      <c r="P562" s="170">
        <v>1</v>
      </c>
      <c r="Q562" s="40"/>
      <c r="R562" s="40"/>
      <c r="S562" s="40"/>
      <c r="T562" s="40"/>
      <c r="U562" s="40"/>
      <c r="V562" s="40"/>
      <c r="W562" s="170">
        <v>1</v>
      </c>
      <c r="X562" s="40"/>
      <c r="Y562" s="40"/>
      <c r="Z562" s="40"/>
      <c r="AA562" s="40"/>
      <c r="AB562" s="40"/>
      <c r="AC562" s="40"/>
      <c r="AD562" s="170">
        <v>1</v>
      </c>
      <c r="AE562" s="40"/>
      <c r="AF562" s="40"/>
      <c r="AG562" s="40"/>
      <c r="AH562" s="40"/>
      <c r="AI562" s="40"/>
      <c r="AJ562" s="40"/>
      <c r="AK562" s="170">
        <v>1</v>
      </c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39"/>
      <c r="AZ562" s="141"/>
      <c r="BA562" s="141"/>
      <c r="BB562" s="141"/>
      <c r="BC562" s="141"/>
      <c r="BD562" s="14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</row>
    <row r="563" spans="1:78" ht="15.75">
      <c r="A563">
        <v>603</v>
      </c>
      <c r="E563" s="65">
        <v>9</v>
      </c>
      <c r="F563" s="137" t="s">
        <v>516</v>
      </c>
      <c r="G563" s="136"/>
      <c r="H563" s="16">
        <v>1</v>
      </c>
      <c r="I563" s="181" t="s">
        <v>638</v>
      </c>
      <c r="K563" s="40"/>
      <c r="L563" s="40"/>
      <c r="M563" s="40"/>
      <c r="N563" s="40"/>
      <c r="O563" s="40"/>
      <c r="P563" s="170">
        <v>1</v>
      </c>
      <c r="Q563" s="40"/>
      <c r="R563" s="40"/>
      <c r="S563" s="40"/>
      <c r="T563" s="40"/>
      <c r="U563" s="40"/>
      <c r="V563" s="40"/>
      <c r="W563" s="170">
        <v>1</v>
      </c>
      <c r="X563" s="40"/>
      <c r="Y563" s="40"/>
      <c r="Z563" s="40"/>
      <c r="AA563" s="40"/>
      <c r="AB563" s="40"/>
      <c r="AC563" s="40"/>
      <c r="AD563" s="170">
        <v>1</v>
      </c>
      <c r="AE563" s="40"/>
      <c r="AF563" s="40"/>
      <c r="AG563" s="40"/>
      <c r="AH563" s="40"/>
      <c r="AI563" s="40"/>
      <c r="AJ563" s="40"/>
      <c r="AK563" s="170">
        <v>1</v>
      </c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39"/>
      <c r="AZ563" s="141"/>
      <c r="BA563" s="141"/>
      <c r="BB563" s="141"/>
      <c r="BC563" s="141"/>
      <c r="BD563" s="14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</row>
    <row r="564" spans="1:78" ht="15.75">
      <c r="A564">
        <v>604</v>
      </c>
      <c r="E564" s="65">
        <v>10</v>
      </c>
      <c r="F564" s="135" t="s">
        <v>517</v>
      </c>
      <c r="G564" s="136"/>
      <c r="H564" s="60">
        <v>1</v>
      </c>
      <c r="I564" s="181" t="s">
        <v>638</v>
      </c>
      <c r="K564" s="40"/>
      <c r="L564" s="40"/>
      <c r="M564" s="40"/>
      <c r="N564" s="40"/>
      <c r="O564" s="40"/>
      <c r="P564" s="170">
        <v>0.5</v>
      </c>
      <c r="Q564" s="40"/>
      <c r="R564" s="40"/>
      <c r="S564" s="40"/>
      <c r="T564" s="40"/>
      <c r="U564" s="40"/>
      <c r="V564" s="40"/>
      <c r="W564" s="170">
        <v>0.5</v>
      </c>
      <c r="X564" s="40"/>
      <c r="Y564" s="40"/>
      <c r="Z564" s="40"/>
      <c r="AA564" s="40"/>
      <c r="AB564" s="40"/>
      <c r="AC564" s="40"/>
      <c r="AD564" s="170">
        <v>1</v>
      </c>
      <c r="AE564" s="40"/>
      <c r="AF564" s="40"/>
      <c r="AG564" s="40"/>
      <c r="AH564" s="40"/>
      <c r="AI564" s="40"/>
      <c r="AJ564" s="40"/>
      <c r="AK564" s="170">
        <v>0.5</v>
      </c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39"/>
      <c r="AZ564" s="141"/>
      <c r="BA564" s="141"/>
      <c r="BB564" s="141"/>
      <c r="BC564" s="141"/>
      <c r="BD564" s="14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</row>
    <row r="565" spans="1:78" ht="15.75">
      <c r="A565">
        <v>605</v>
      </c>
      <c r="E565" s="65">
        <v>11</v>
      </c>
      <c r="F565" s="135" t="s">
        <v>604</v>
      </c>
      <c r="G565" s="136"/>
      <c r="H565" s="16">
        <v>1</v>
      </c>
      <c r="I565" s="181" t="s">
        <v>638</v>
      </c>
      <c r="K565" s="40"/>
      <c r="L565" s="40"/>
      <c r="M565" s="40"/>
      <c r="N565" s="40"/>
      <c r="O565" s="40"/>
      <c r="P565" s="170">
        <v>0.5</v>
      </c>
      <c r="Q565" s="40"/>
      <c r="R565" s="40"/>
      <c r="S565" s="40"/>
      <c r="T565" s="40"/>
      <c r="U565" s="40"/>
      <c r="V565" s="40"/>
      <c r="W565" s="170">
        <v>0.5</v>
      </c>
      <c r="X565" s="40"/>
      <c r="Y565" s="40"/>
      <c r="Z565" s="40"/>
      <c r="AA565" s="40"/>
      <c r="AB565" s="40"/>
      <c r="AC565" s="40"/>
      <c r="AD565" s="170">
        <v>1</v>
      </c>
      <c r="AE565" s="40"/>
      <c r="AF565" s="40"/>
      <c r="AG565" s="40"/>
      <c r="AH565" s="40"/>
      <c r="AI565" s="40"/>
      <c r="AJ565" s="40"/>
      <c r="AK565" s="170">
        <v>0.5</v>
      </c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39"/>
      <c r="AZ565" s="141"/>
      <c r="BA565" s="141"/>
      <c r="BB565" s="141"/>
      <c r="BC565" s="141"/>
      <c r="BD565" s="14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</row>
    <row r="566" spans="1:78" ht="15.75">
      <c r="A566">
        <v>606</v>
      </c>
      <c r="E566" s="65">
        <v>12</v>
      </c>
      <c r="F566" s="135" t="s">
        <v>74</v>
      </c>
      <c r="G566" s="136"/>
      <c r="H566" s="16">
        <v>1</v>
      </c>
      <c r="I566" s="181" t="s">
        <v>638</v>
      </c>
      <c r="K566" s="40"/>
      <c r="L566" s="40"/>
      <c r="M566" s="40"/>
      <c r="N566" s="40"/>
      <c r="O566" s="40"/>
      <c r="P566" s="170">
        <v>0.5</v>
      </c>
      <c r="Q566" s="40"/>
      <c r="R566" s="40"/>
      <c r="S566" s="40"/>
      <c r="T566" s="40"/>
      <c r="U566" s="40"/>
      <c r="V566" s="40"/>
      <c r="W566" s="170">
        <v>0.5</v>
      </c>
      <c r="X566" s="40"/>
      <c r="Y566" s="40"/>
      <c r="Z566" s="40"/>
      <c r="AA566" s="40"/>
      <c r="AB566" s="40"/>
      <c r="AC566" s="40"/>
      <c r="AD566" s="170">
        <v>0.5</v>
      </c>
      <c r="AE566" s="40"/>
      <c r="AF566" s="40"/>
      <c r="AG566" s="40"/>
      <c r="AH566" s="40"/>
      <c r="AI566" s="40"/>
      <c r="AJ566" s="40"/>
      <c r="AK566" s="170">
        <v>0.5</v>
      </c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39"/>
      <c r="AZ566" s="141"/>
      <c r="BA566" s="141"/>
      <c r="BB566" s="141"/>
      <c r="BC566" s="141"/>
      <c r="BD566" s="14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</row>
    <row r="567" spans="1:78" ht="15.75">
      <c r="A567">
        <v>607</v>
      </c>
      <c r="E567" s="65">
        <v>13</v>
      </c>
      <c r="F567" s="135" t="s">
        <v>518</v>
      </c>
      <c r="G567" s="136"/>
      <c r="H567" s="60">
        <v>1</v>
      </c>
      <c r="I567" s="181" t="s">
        <v>638</v>
      </c>
      <c r="K567" s="40"/>
      <c r="L567" s="40"/>
      <c r="M567" s="40"/>
      <c r="N567" s="40"/>
      <c r="O567" s="40"/>
      <c r="P567" s="170">
        <v>1</v>
      </c>
      <c r="Q567" s="40"/>
      <c r="R567" s="40"/>
      <c r="S567" s="40"/>
      <c r="T567" s="40"/>
      <c r="U567" s="40"/>
      <c r="V567" s="40"/>
      <c r="W567" s="170">
        <v>0.5</v>
      </c>
      <c r="X567" s="40"/>
      <c r="Y567" s="40"/>
      <c r="Z567" s="40"/>
      <c r="AA567" s="40"/>
      <c r="AB567" s="40"/>
      <c r="AC567" s="40"/>
      <c r="AD567" s="170">
        <v>0.5</v>
      </c>
      <c r="AE567" s="40"/>
      <c r="AF567" s="40"/>
      <c r="AG567" s="40"/>
      <c r="AH567" s="40"/>
      <c r="AI567" s="40"/>
      <c r="AJ567" s="40"/>
      <c r="AK567" s="170">
        <v>1</v>
      </c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39"/>
      <c r="AZ567" s="141"/>
      <c r="BA567" s="141"/>
      <c r="BB567" s="141"/>
      <c r="BC567" s="141"/>
      <c r="BD567" s="14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</row>
    <row r="568" spans="1:78" ht="15.75">
      <c r="A568">
        <v>608</v>
      </c>
      <c r="E568" s="65">
        <v>14</v>
      </c>
      <c r="F568" s="135" t="s">
        <v>519</v>
      </c>
      <c r="G568" s="136"/>
      <c r="H568" s="60">
        <v>1</v>
      </c>
      <c r="I568" s="181" t="s">
        <v>638</v>
      </c>
      <c r="K568" s="40"/>
      <c r="L568" s="40"/>
      <c r="M568" s="40"/>
      <c r="N568" s="40"/>
      <c r="O568" s="40"/>
      <c r="P568" s="170">
        <v>1</v>
      </c>
      <c r="Q568" s="40"/>
      <c r="R568" s="40"/>
      <c r="S568" s="40"/>
      <c r="T568" s="40"/>
      <c r="U568" s="40"/>
      <c r="V568" s="40"/>
      <c r="W568" s="170">
        <v>1</v>
      </c>
      <c r="X568" s="40"/>
      <c r="Y568" s="40"/>
      <c r="Z568" s="40"/>
      <c r="AA568" s="40"/>
      <c r="AB568" s="40"/>
      <c r="AC568" s="40"/>
      <c r="AD568" s="170">
        <v>1</v>
      </c>
      <c r="AE568" s="40"/>
      <c r="AF568" s="40"/>
      <c r="AG568" s="40"/>
      <c r="AH568" s="40"/>
      <c r="AI568" s="40"/>
      <c r="AJ568" s="40"/>
      <c r="AK568" s="170">
        <v>1</v>
      </c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39"/>
      <c r="AZ568" s="141"/>
      <c r="BA568" s="141"/>
      <c r="BB568" s="141"/>
      <c r="BC568" s="141"/>
      <c r="BD568" s="14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</row>
    <row r="569" spans="1:78" ht="15.75">
      <c r="A569">
        <v>609</v>
      </c>
      <c r="E569" s="65">
        <v>15</v>
      </c>
      <c r="F569" s="135" t="s">
        <v>520</v>
      </c>
      <c r="G569" s="136"/>
      <c r="H569" s="16">
        <v>1</v>
      </c>
      <c r="I569" s="181" t="s">
        <v>638</v>
      </c>
      <c r="K569" s="40"/>
      <c r="L569" s="40"/>
      <c r="M569" s="40"/>
      <c r="N569" s="40"/>
      <c r="O569" s="40"/>
      <c r="P569" s="170">
        <v>1</v>
      </c>
      <c r="Q569" s="40"/>
      <c r="R569" s="40"/>
      <c r="S569" s="40"/>
      <c r="T569" s="40"/>
      <c r="U569" s="40"/>
      <c r="V569" s="40"/>
      <c r="W569" s="170">
        <v>1</v>
      </c>
      <c r="X569" s="40"/>
      <c r="Y569" s="40"/>
      <c r="Z569" s="40"/>
      <c r="AA569" s="40"/>
      <c r="AB569" s="40"/>
      <c r="AC569" s="40"/>
      <c r="AD569" s="170">
        <v>1</v>
      </c>
      <c r="AE569" s="40"/>
      <c r="AF569" s="40"/>
      <c r="AG569" s="40"/>
      <c r="AH569" s="40"/>
      <c r="AI569" s="40"/>
      <c r="AJ569" s="40"/>
      <c r="AK569" s="170">
        <v>0.5</v>
      </c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39"/>
      <c r="AZ569" s="141"/>
      <c r="BA569" s="141"/>
      <c r="BB569" s="141"/>
      <c r="BC569" s="141"/>
      <c r="BD569" s="14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</row>
    <row r="570" spans="1:78" ht="15.75">
      <c r="A570">
        <v>610</v>
      </c>
      <c r="E570" s="65">
        <v>16</v>
      </c>
      <c r="F570" s="135" t="s">
        <v>170</v>
      </c>
      <c r="G570" s="136"/>
      <c r="H570" s="60">
        <v>1</v>
      </c>
      <c r="I570" s="181" t="s">
        <v>638</v>
      </c>
      <c r="K570" s="40"/>
      <c r="L570" s="40"/>
      <c r="M570" s="40"/>
      <c r="N570" s="40"/>
      <c r="O570" s="40"/>
      <c r="P570" s="170">
        <v>0.5</v>
      </c>
      <c r="Q570" s="40"/>
      <c r="R570" s="40"/>
      <c r="S570" s="40"/>
      <c r="T570" s="40"/>
      <c r="U570" s="40"/>
      <c r="V570" s="40"/>
      <c r="W570" s="170">
        <v>0.5</v>
      </c>
      <c r="X570" s="40"/>
      <c r="Y570" s="40"/>
      <c r="Z570" s="40"/>
      <c r="AA570" s="40"/>
      <c r="AB570" s="40"/>
      <c r="AC570" s="40"/>
      <c r="AD570" s="170">
        <v>0.5</v>
      </c>
      <c r="AE570" s="40"/>
      <c r="AF570" s="40"/>
      <c r="AG570" s="40"/>
      <c r="AH570" s="40"/>
      <c r="AI570" s="40"/>
      <c r="AJ570" s="40"/>
      <c r="AK570" s="170">
        <v>0.5</v>
      </c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39"/>
      <c r="AZ570" s="141"/>
      <c r="BA570" s="141"/>
      <c r="BB570" s="141"/>
      <c r="BC570" s="141"/>
      <c r="BD570" s="14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</row>
    <row r="571" spans="1:78" ht="15.75">
      <c r="A571">
        <v>611</v>
      </c>
      <c r="E571" s="65">
        <v>17</v>
      </c>
      <c r="F571" s="135" t="s">
        <v>171</v>
      </c>
      <c r="G571" s="136"/>
      <c r="H571" s="16">
        <v>1</v>
      </c>
      <c r="I571" s="181" t="s">
        <v>638</v>
      </c>
      <c r="K571" s="40"/>
      <c r="L571" s="40"/>
      <c r="M571" s="40"/>
      <c r="N571" s="40"/>
      <c r="O571" s="40"/>
      <c r="P571" s="170">
        <v>1</v>
      </c>
      <c r="Q571" s="40"/>
      <c r="R571" s="40"/>
      <c r="S571" s="40"/>
      <c r="T571" s="40"/>
      <c r="U571" s="40"/>
      <c r="V571" s="40"/>
      <c r="W571" s="170">
        <v>1</v>
      </c>
      <c r="X571" s="40"/>
      <c r="Y571" s="40"/>
      <c r="Z571" s="40"/>
      <c r="AA571" s="40"/>
      <c r="AB571" s="40"/>
      <c r="AC571" s="40"/>
      <c r="AD571" s="170">
        <v>1</v>
      </c>
      <c r="AE571" s="40"/>
      <c r="AF571" s="40"/>
      <c r="AG571" s="40"/>
      <c r="AH571" s="40"/>
      <c r="AI571" s="40"/>
      <c r="AJ571" s="40"/>
      <c r="AK571" s="170">
        <v>1</v>
      </c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39"/>
      <c r="AZ571" s="141"/>
      <c r="BA571" s="141"/>
      <c r="BB571" s="141"/>
      <c r="BC571" s="141"/>
      <c r="BD571" s="14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</row>
    <row r="572" spans="1:78" ht="15.75">
      <c r="A572">
        <v>612</v>
      </c>
      <c r="E572" s="65">
        <v>18</v>
      </c>
      <c r="F572" s="135" t="s">
        <v>521</v>
      </c>
      <c r="G572" s="136"/>
      <c r="H572" s="60">
        <v>1</v>
      </c>
      <c r="I572" s="181" t="s">
        <v>234</v>
      </c>
      <c r="K572" s="40"/>
      <c r="L572" s="40"/>
      <c r="M572" s="40"/>
      <c r="N572" s="40"/>
      <c r="O572" s="40"/>
      <c r="P572" s="170">
        <v>1</v>
      </c>
      <c r="Q572" s="40"/>
      <c r="R572" s="40"/>
      <c r="S572" s="40"/>
      <c r="T572" s="40"/>
      <c r="U572" s="40"/>
      <c r="V572" s="40"/>
      <c r="W572" s="170">
        <v>1</v>
      </c>
      <c r="X572" s="40"/>
      <c r="Y572" s="40"/>
      <c r="Z572" s="40"/>
      <c r="AA572" s="40"/>
      <c r="AB572" s="40"/>
      <c r="AC572" s="40"/>
      <c r="AD572" s="170">
        <v>1</v>
      </c>
      <c r="AE572" s="40"/>
      <c r="AF572" s="40"/>
      <c r="AG572" s="40"/>
      <c r="AH572" s="40"/>
      <c r="AI572" s="40"/>
      <c r="AJ572" s="40"/>
      <c r="AK572" s="170">
        <v>1</v>
      </c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39"/>
      <c r="AZ572" s="141"/>
      <c r="BA572" s="141"/>
      <c r="BB572" s="141"/>
      <c r="BC572" s="141"/>
      <c r="BD572" s="14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</row>
    <row r="573" spans="1:78" ht="15.75">
      <c r="A573">
        <v>613</v>
      </c>
      <c r="E573" s="65">
        <v>19</v>
      </c>
      <c r="F573" s="135" t="s">
        <v>522</v>
      </c>
      <c r="G573" s="136">
        <v>1</v>
      </c>
      <c r="H573" s="16">
        <v>1</v>
      </c>
      <c r="I573" s="181" t="s">
        <v>234</v>
      </c>
      <c r="K573" s="40"/>
      <c r="L573" s="40"/>
      <c r="M573" s="40"/>
      <c r="N573" s="40"/>
      <c r="O573" s="40"/>
      <c r="P573" s="170">
        <v>1</v>
      </c>
      <c r="Q573" s="40"/>
      <c r="R573" s="40"/>
      <c r="S573" s="40"/>
      <c r="T573" s="40"/>
      <c r="U573" s="40"/>
      <c r="V573" s="40"/>
      <c r="W573" s="170">
        <v>1</v>
      </c>
      <c r="X573" s="40"/>
      <c r="Y573" s="40"/>
      <c r="Z573" s="40"/>
      <c r="AA573" s="40"/>
      <c r="AB573" s="40"/>
      <c r="AC573" s="40"/>
      <c r="AD573" s="170">
        <v>1</v>
      </c>
      <c r="AE573" s="40"/>
      <c r="AF573" s="40"/>
      <c r="AG573" s="40"/>
      <c r="AH573" s="40"/>
      <c r="AI573" s="40"/>
      <c r="AJ573" s="40"/>
      <c r="AK573" s="170">
        <v>1</v>
      </c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39"/>
      <c r="AZ573" s="141"/>
      <c r="BA573" s="141"/>
      <c r="BB573" s="141"/>
      <c r="BC573" s="141"/>
      <c r="BD573" s="14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</row>
    <row r="574" spans="1:78" ht="15.75">
      <c r="A574">
        <v>614</v>
      </c>
      <c r="E574" s="42">
        <v>20</v>
      </c>
      <c r="F574" s="135" t="s">
        <v>523</v>
      </c>
      <c r="G574" s="136"/>
      <c r="H574" s="16">
        <v>1</v>
      </c>
      <c r="I574" s="181" t="s">
        <v>638</v>
      </c>
      <c r="K574" s="40"/>
      <c r="L574" s="40"/>
      <c r="M574" s="40"/>
      <c r="N574" s="40"/>
      <c r="O574" s="40"/>
      <c r="P574" s="170">
        <v>0.5</v>
      </c>
      <c r="Q574" s="40"/>
      <c r="R574" s="40"/>
      <c r="S574" s="40"/>
      <c r="T574" s="40"/>
      <c r="U574" s="40"/>
      <c r="V574" s="40"/>
      <c r="W574" s="170">
        <v>0.5</v>
      </c>
      <c r="X574" s="40"/>
      <c r="Y574" s="40"/>
      <c r="Z574" s="40"/>
      <c r="AA574" s="40"/>
      <c r="AB574" s="40"/>
      <c r="AC574" s="40"/>
      <c r="AD574" s="170">
        <v>0.5</v>
      </c>
      <c r="AE574" s="40"/>
      <c r="AF574" s="40"/>
      <c r="AG574" s="40"/>
      <c r="AH574" s="40"/>
      <c r="AI574" s="40"/>
      <c r="AJ574" s="40"/>
      <c r="AK574" s="170">
        <v>0.5</v>
      </c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39"/>
      <c r="AZ574" s="141"/>
      <c r="BA574" s="141"/>
      <c r="BB574" s="141"/>
      <c r="BC574" s="141"/>
      <c r="BD574" s="14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</row>
    <row r="575" spans="1:78" ht="15.75">
      <c r="A575">
        <v>615</v>
      </c>
      <c r="E575" s="42">
        <v>21</v>
      </c>
      <c r="F575" s="135" t="s">
        <v>75</v>
      </c>
      <c r="G575" s="136">
        <v>1</v>
      </c>
      <c r="H575" s="60">
        <v>1</v>
      </c>
      <c r="I575" s="181" t="s">
        <v>638</v>
      </c>
      <c r="K575" s="40"/>
      <c r="L575" s="40"/>
      <c r="M575" s="40"/>
      <c r="N575" s="40"/>
      <c r="O575" s="40"/>
      <c r="P575" s="170">
        <v>0.5</v>
      </c>
      <c r="Q575" s="40"/>
      <c r="R575" s="40"/>
      <c r="S575" s="40"/>
      <c r="T575" s="40"/>
      <c r="U575" s="40"/>
      <c r="V575" s="40"/>
      <c r="W575" s="170">
        <v>0.5</v>
      </c>
      <c r="X575" s="40"/>
      <c r="Y575" s="40"/>
      <c r="Z575" s="40"/>
      <c r="AA575" s="40"/>
      <c r="AB575" s="40"/>
      <c r="AC575" s="40"/>
      <c r="AD575" s="170">
        <v>0.5</v>
      </c>
      <c r="AE575" s="40"/>
      <c r="AF575" s="40"/>
      <c r="AG575" s="40"/>
      <c r="AH575" s="40"/>
      <c r="AI575" s="40"/>
      <c r="AJ575" s="40"/>
      <c r="AK575" s="170">
        <v>1</v>
      </c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39"/>
      <c r="AZ575" s="141"/>
      <c r="BA575" s="141"/>
      <c r="BB575" s="141"/>
      <c r="BC575" s="141"/>
      <c r="BD575" s="14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</row>
    <row r="576" spans="1:96" ht="15.75">
      <c r="A576">
        <v>616</v>
      </c>
      <c r="E576" s="42">
        <v>22</v>
      </c>
      <c r="F576" s="135" t="s">
        <v>172</v>
      </c>
      <c r="G576" s="136"/>
      <c r="H576" s="60">
        <v>1</v>
      </c>
      <c r="I576" s="181" t="s">
        <v>638</v>
      </c>
      <c r="K576" s="40"/>
      <c r="L576" s="40"/>
      <c r="M576" s="40"/>
      <c r="N576" s="40"/>
      <c r="O576" s="40"/>
      <c r="P576" s="170">
        <v>1</v>
      </c>
      <c r="Q576" s="40"/>
      <c r="R576" s="40"/>
      <c r="S576" s="40"/>
      <c r="T576" s="40"/>
      <c r="U576" s="40"/>
      <c r="V576" s="40"/>
      <c r="W576" s="170">
        <v>1</v>
      </c>
      <c r="X576" s="40"/>
      <c r="Y576" s="40"/>
      <c r="Z576" s="40"/>
      <c r="AA576" s="40"/>
      <c r="AB576" s="40"/>
      <c r="AC576" s="40"/>
      <c r="AD576" s="170">
        <v>1</v>
      </c>
      <c r="AE576" s="40"/>
      <c r="AF576" s="40"/>
      <c r="AG576" s="40"/>
      <c r="AH576" s="40"/>
      <c r="AI576" s="40"/>
      <c r="AJ576" s="40"/>
      <c r="AK576" s="170">
        <v>1</v>
      </c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39"/>
      <c r="AZ576" s="141"/>
      <c r="BA576" s="141"/>
      <c r="BB576" s="141"/>
      <c r="BC576" s="141"/>
      <c r="BD576" s="14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</row>
    <row r="577" spans="1:96" ht="15.75">
      <c r="A577">
        <v>617</v>
      </c>
      <c r="E577" s="42">
        <v>23</v>
      </c>
      <c r="F577" s="135" t="s">
        <v>524</v>
      </c>
      <c r="G577" s="136"/>
      <c r="H577" s="16">
        <v>1</v>
      </c>
      <c r="I577" s="181" t="s">
        <v>638</v>
      </c>
      <c r="K577" s="40"/>
      <c r="L577" s="40"/>
      <c r="M577" s="40"/>
      <c r="N577" s="40"/>
      <c r="O577" s="40"/>
      <c r="P577" s="170">
        <v>1</v>
      </c>
      <c r="Q577" s="40"/>
      <c r="R577" s="40"/>
      <c r="S577" s="40"/>
      <c r="T577" s="40"/>
      <c r="U577" s="40"/>
      <c r="V577" s="40"/>
      <c r="W577" s="170">
        <v>1</v>
      </c>
      <c r="X577" s="40"/>
      <c r="Y577" s="40"/>
      <c r="Z577" s="40"/>
      <c r="AA577" s="40"/>
      <c r="AB577" s="40"/>
      <c r="AC577" s="40"/>
      <c r="AD577" s="170">
        <v>1</v>
      </c>
      <c r="AE577" s="40"/>
      <c r="AF577" s="40"/>
      <c r="AG577" s="40"/>
      <c r="AH577" s="40"/>
      <c r="AI577" s="40"/>
      <c r="AJ577" s="40"/>
      <c r="AK577" s="170">
        <v>1</v>
      </c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39"/>
      <c r="AZ577" s="141"/>
      <c r="BA577" s="141"/>
      <c r="BB577" s="141"/>
      <c r="BC577" s="141"/>
      <c r="BD577" s="14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</row>
    <row r="578" spans="1:96" ht="15.75">
      <c r="A578">
        <v>618</v>
      </c>
      <c r="E578" s="42">
        <v>24</v>
      </c>
      <c r="F578" s="135" t="s">
        <v>525</v>
      </c>
      <c r="G578" s="136"/>
      <c r="H578" s="16">
        <v>1</v>
      </c>
      <c r="I578" s="181" t="s">
        <v>638</v>
      </c>
      <c r="K578" s="40"/>
      <c r="L578" s="40"/>
      <c r="M578" s="40"/>
      <c r="N578" s="40"/>
      <c r="O578" s="40"/>
      <c r="P578" s="170">
        <v>0.5</v>
      </c>
      <c r="Q578" s="40"/>
      <c r="R578" s="40"/>
      <c r="S578" s="40"/>
      <c r="T578" s="40"/>
      <c r="U578" s="40"/>
      <c r="V578" s="40"/>
      <c r="W578" s="170">
        <v>1</v>
      </c>
      <c r="X578" s="40"/>
      <c r="Y578" s="40"/>
      <c r="Z578" s="40"/>
      <c r="AA578" s="40"/>
      <c r="AB578" s="40"/>
      <c r="AC578" s="40"/>
      <c r="AD578" s="170">
        <v>1</v>
      </c>
      <c r="AE578" s="40"/>
      <c r="AF578" s="40"/>
      <c r="AG578" s="40"/>
      <c r="AH578" s="40"/>
      <c r="AI578" s="40"/>
      <c r="AJ578" s="40"/>
      <c r="AK578" s="170">
        <v>0.5</v>
      </c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39"/>
      <c r="AZ578" s="141"/>
      <c r="BA578" s="141"/>
      <c r="BB578" s="141"/>
      <c r="BC578" s="141"/>
      <c r="BD578" s="14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</row>
    <row r="579" spans="1:96" ht="15.75">
      <c r="A579">
        <v>619</v>
      </c>
      <c r="E579" s="42">
        <v>25</v>
      </c>
      <c r="F579" s="135" t="s">
        <v>526</v>
      </c>
      <c r="G579" s="136"/>
      <c r="H579" s="16">
        <v>1</v>
      </c>
      <c r="I579" s="181" t="s">
        <v>638</v>
      </c>
      <c r="K579" s="40"/>
      <c r="L579" s="40"/>
      <c r="M579" s="40"/>
      <c r="N579" s="40"/>
      <c r="O579" s="40"/>
      <c r="P579" s="170">
        <v>0.5</v>
      </c>
      <c r="Q579" s="40"/>
      <c r="R579" s="40"/>
      <c r="S579" s="40"/>
      <c r="T579" s="40"/>
      <c r="U579" s="40"/>
      <c r="V579" s="40"/>
      <c r="W579" s="170">
        <v>1</v>
      </c>
      <c r="X579" s="40"/>
      <c r="Y579" s="40"/>
      <c r="Z579" s="40"/>
      <c r="AA579" s="40"/>
      <c r="AB579" s="40"/>
      <c r="AC579" s="40"/>
      <c r="AD579" s="170">
        <v>1</v>
      </c>
      <c r="AE579" s="40"/>
      <c r="AF579" s="40"/>
      <c r="AG579" s="40"/>
      <c r="AH579" s="40"/>
      <c r="AI579" s="40"/>
      <c r="AJ579" s="40"/>
      <c r="AK579" s="170">
        <v>0.5</v>
      </c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39"/>
      <c r="AZ579" s="141"/>
      <c r="BA579" s="141"/>
      <c r="BB579" s="141"/>
      <c r="BC579" s="141"/>
      <c r="BD579" s="14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</row>
    <row r="580" spans="1:96" ht="15.75">
      <c r="A580">
        <v>620</v>
      </c>
      <c r="E580" s="42">
        <v>26</v>
      </c>
      <c r="F580" s="135" t="s">
        <v>527</v>
      </c>
      <c r="G580" s="136"/>
      <c r="H580" s="60">
        <v>1</v>
      </c>
      <c r="I580" s="181" t="s">
        <v>638</v>
      </c>
      <c r="K580" s="40"/>
      <c r="L580" s="40"/>
      <c r="M580" s="40"/>
      <c r="N580" s="40"/>
      <c r="O580" s="40"/>
      <c r="P580" s="170">
        <v>1</v>
      </c>
      <c r="Q580" s="40"/>
      <c r="R580" s="40"/>
      <c r="S580" s="40"/>
      <c r="T580" s="40"/>
      <c r="U580" s="40"/>
      <c r="V580" s="40"/>
      <c r="W580" s="170">
        <v>0.5</v>
      </c>
      <c r="X580" s="40"/>
      <c r="Y580" s="40"/>
      <c r="Z580" s="40"/>
      <c r="AA580" s="40"/>
      <c r="AB580" s="40"/>
      <c r="AC580" s="40"/>
      <c r="AD580" s="170">
        <v>0.5</v>
      </c>
      <c r="AE580" s="40"/>
      <c r="AF580" s="40"/>
      <c r="AG580" s="40"/>
      <c r="AH580" s="40"/>
      <c r="AI580" s="40"/>
      <c r="AJ580" s="40"/>
      <c r="AK580" s="170">
        <v>0.5</v>
      </c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39"/>
      <c r="AZ580" s="141"/>
      <c r="BA580" s="141"/>
      <c r="BB580" s="141"/>
      <c r="BC580" s="141"/>
      <c r="BD580" s="14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</row>
    <row r="581" spans="1:78" ht="15.75">
      <c r="A581">
        <v>621</v>
      </c>
      <c r="E581" s="55"/>
      <c r="F581" s="55"/>
      <c r="G581" s="55"/>
      <c r="H581" s="55"/>
      <c r="I581" s="197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39"/>
      <c r="AZ581" s="141"/>
      <c r="BA581" s="141"/>
      <c r="BB581" s="141"/>
      <c r="BC581" s="141"/>
      <c r="BD581" s="14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</row>
    <row r="582" spans="1:78" ht="15.75">
      <c r="A582">
        <v>622</v>
      </c>
      <c r="E582" s="45"/>
      <c r="F582" s="14"/>
      <c r="G582" s="7"/>
      <c r="H582" s="60"/>
      <c r="I582" s="191"/>
      <c r="J582" s="12"/>
      <c r="K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2"/>
      <c r="AZ582" s="141"/>
      <c r="BA582" s="141"/>
      <c r="BB582" s="141"/>
      <c r="BC582" s="141"/>
      <c r="BD582" s="14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</row>
    <row r="583" spans="1:78" ht="18">
      <c r="A583">
        <v>623</v>
      </c>
      <c r="C583" s="51">
        <v>25</v>
      </c>
      <c r="E583" s="46"/>
      <c r="F583" s="47" t="s">
        <v>22</v>
      </c>
      <c r="G583" s="58"/>
      <c r="H583" s="58"/>
      <c r="I583" s="190"/>
      <c r="J583" s="163"/>
      <c r="K583" s="163"/>
      <c r="L583" s="163"/>
      <c r="M583" s="163"/>
      <c r="N583" s="163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40"/>
      <c r="AU583" s="40"/>
      <c r="AV583" s="40"/>
      <c r="AW583" s="40"/>
      <c r="AX583" s="40"/>
      <c r="AY583" s="39"/>
      <c r="AZ583" s="141"/>
      <c r="BA583" s="141"/>
      <c r="BB583" s="141"/>
      <c r="BC583" s="141"/>
      <c r="BD583" s="14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</row>
    <row r="584" spans="1:78" ht="15.75">
      <c r="A584">
        <v>624</v>
      </c>
      <c r="E584" s="77"/>
      <c r="F584" s="79">
        <f>'RESUM MENSUAL ENVASOS'!F25</f>
        <v>2790</v>
      </c>
      <c r="G584" s="67"/>
      <c r="H584" s="67"/>
      <c r="AY584" s="39"/>
      <c r="AZ584" s="141"/>
      <c r="BA584" s="141"/>
      <c r="BB584" s="141"/>
      <c r="BC584" s="141"/>
      <c r="BD584" s="14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</row>
    <row r="585" spans="1:78" ht="15.75">
      <c r="A585">
        <v>625</v>
      </c>
      <c r="E585" s="55"/>
      <c r="F585" s="43" t="s">
        <v>6</v>
      </c>
      <c r="G585" s="43"/>
      <c r="H585" s="60"/>
      <c r="K585" s="151">
        <f aca="true" t="shared" si="23" ref="K585:AR585">K7</f>
        <v>1</v>
      </c>
      <c r="L585" s="151">
        <f t="shared" si="23"/>
        <v>2</v>
      </c>
      <c r="M585" s="151">
        <f t="shared" si="23"/>
        <v>3</v>
      </c>
      <c r="N585" s="151">
        <f t="shared" si="23"/>
        <v>4</v>
      </c>
      <c r="O585" s="151">
        <f t="shared" si="23"/>
        <v>5</v>
      </c>
      <c r="P585" s="151">
        <f t="shared" si="23"/>
        <v>6</v>
      </c>
      <c r="Q585" s="151">
        <f t="shared" si="23"/>
        <v>7</v>
      </c>
      <c r="R585" s="151">
        <f t="shared" si="23"/>
        <v>8</v>
      </c>
      <c r="S585" s="151">
        <f t="shared" si="23"/>
        <v>9</v>
      </c>
      <c r="T585" s="151">
        <f t="shared" si="23"/>
        <v>10</v>
      </c>
      <c r="U585" s="151">
        <f t="shared" si="23"/>
        <v>11</v>
      </c>
      <c r="V585" s="151">
        <f t="shared" si="23"/>
        <v>12</v>
      </c>
      <c r="W585" s="151">
        <f t="shared" si="23"/>
        <v>13</v>
      </c>
      <c r="X585" s="151">
        <f t="shared" si="23"/>
        <v>14</v>
      </c>
      <c r="Y585" s="151">
        <f t="shared" si="23"/>
        <v>15</v>
      </c>
      <c r="Z585" s="151">
        <f t="shared" si="23"/>
        <v>16</v>
      </c>
      <c r="AA585" s="151">
        <f t="shared" si="23"/>
        <v>17</v>
      </c>
      <c r="AB585" s="151">
        <f t="shared" si="23"/>
        <v>18</v>
      </c>
      <c r="AC585" s="151">
        <f t="shared" si="23"/>
        <v>19</v>
      </c>
      <c r="AD585" s="151">
        <f t="shared" si="23"/>
        <v>20</v>
      </c>
      <c r="AE585" s="151">
        <f t="shared" si="23"/>
        <v>21</v>
      </c>
      <c r="AF585" s="151">
        <f t="shared" si="23"/>
        <v>22</v>
      </c>
      <c r="AG585" s="151">
        <f t="shared" si="23"/>
        <v>23</v>
      </c>
      <c r="AH585" s="151">
        <f t="shared" si="23"/>
        <v>24</v>
      </c>
      <c r="AI585" s="151">
        <f t="shared" si="23"/>
        <v>25</v>
      </c>
      <c r="AJ585" s="151">
        <f t="shared" si="23"/>
        <v>26</v>
      </c>
      <c r="AK585" s="151">
        <f t="shared" si="23"/>
        <v>27</v>
      </c>
      <c r="AL585" s="151">
        <f t="shared" si="23"/>
        <v>28</v>
      </c>
      <c r="AM585" s="151">
        <f t="shared" si="23"/>
        <v>29</v>
      </c>
      <c r="AN585" s="151">
        <f t="shared" si="23"/>
        <v>30</v>
      </c>
      <c r="AO585" s="151">
        <f t="shared" si="23"/>
        <v>31</v>
      </c>
      <c r="AP585" s="151">
        <f t="shared" si="23"/>
        <v>0</v>
      </c>
      <c r="AQ585" s="151">
        <f t="shared" si="23"/>
        <v>0</v>
      </c>
      <c r="AR585" s="151">
        <f t="shared" si="23"/>
        <v>0</v>
      </c>
      <c r="AS585" s="151">
        <f aca="true" t="shared" si="24" ref="AS585:AX585">AS7</f>
        <v>0</v>
      </c>
      <c r="AT585" s="151">
        <f t="shared" si="24"/>
        <v>0</v>
      </c>
      <c r="AU585" s="151">
        <f t="shared" si="24"/>
        <v>0</v>
      </c>
      <c r="AV585" s="151">
        <f t="shared" si="24"/>
        <v>0</v>
      </c>
      <c r="AW585" s="151">
        <f t="shared" si="24"/>
        <v>0</v>
      </c>
      <c r="AX585" s="151">
        <f t="shared" si="24"/>
        <v>0</v>
      </c>
      <c r="AY585" s="39"/>
      <c r="AZ585" s="141"/>
      <c r="BA585" s="141"/>
      <c r="BB585" s="141"/>
      <c r="BC585" s="141"/>
      <c r="BD585" s="14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</row>
    <row r="586" spans="1:78" ht="15.75">
      <c r="A586">
        <v>626</v>
      </c>
      <c r="E586" s="42">
        <v>1</v>
      </c>
      <c r="F586" s="135" t="s">
        <v>605</v>
      </c>
      <c r="G586" s="136"/>
      <c r="H586" s="16">
        <v>1</v>
      </c>
      <c r="I586" s="181" t="s">
        <v>638</v>
      </c>
      <c r="P586" s="170">
        <v>0.5</v>
      </c>
      <c r="W586" s="170">
        <v>1</v>
      </c>
      <c r="AD586" s="170">
        <v>0.5</v>
      </c>
      <c r="AK586" s="170">
        <v>0.5</v>
      </c>
      <c r="AY586" s="39"/>
      <c r="AZ586" s="141"/>
      <c r="BA586" s="141"/>
      <c r="BB586" s="141"/>
      <c r="BC586" s="141"/>
      <c r="BD586" s="14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</row>
    <row r="587" spans="1:78" ht="15.75">
      <c r="A587">
        <v>627</v>
      </c>
      <c r="E587" s="42">
        <v>2</v>
      </c>
      <c r="F587" s="135" t="s">
        <v>504</v>
      </c>
      <c r="G587" s="136"/>
      <c r="H587" s="60">
        <v>1</v>
      </c>
      <c r="I587" s="181" t="s">
        <v>638</v>
      </c>
      <c r="P587" s="170">
        <v>1</v>
      </c>
      <c r="W587" s="170">
        <v>1</v>
      </c>
      <c r="AD587" s="172">
        <v>1</v>
      </c>
      <c r="AK587" s="170">
        <v>1</v>
      </c>
      <c r="AY587" s="39"/>
      <c r="AZ587" s="141"/>
      <c r="BA587" s="141"/>
      <c r="BB587" s="141"/>
      <c r="BC587" s="141"/>
      <c r="BD587" s="14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</row>
    <row r="588" spans="1:78" ht="15.75">
      <c r="A588">
        <v>628</v>
      </c>
      <c r="E588" s="42">
        <v>3</v>
      </c>
      <c r="F588" s="135" t="s">
        <v>505</v>
      </c>
      <c r="G588" s="136">
        <v>1</v>
      </c>
      <c r="H588" s="60">
        <v>1</v>
      </c>
      <c r="I588" s="181" t="s">
        <v>638</v>
      </c>
      <c r="J588"/>
      <c r="P588" s="170">
        <v>1</v>
      </c>
      <c r="W588" s="170">
        <v>1</v>
      </c>
      <c r="AD588" s="170">
        <v>1</v>
      </c>
      <c r="AK588" s="170">
        <v>1</v>
      </c>
      <c r="AY588" s="39"/>
      <c r="AZ588" s="141"/>
      <c r="BA588" s="141"/>
      <c r="BB588" s="141"/>
      <c r="BC588" s="141"/>
      <c r="BD588" s="14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</row>
    <row r="589" spans="1:78" ht="15.75">
      <c r="A589">
        <v>629</v>
      </c>
      <c r="E589" s="42">
        <v>4</v>
      </c>
      <c r="F589" s="135" t="s">
        <v>179</v>
      </c>
      <c r="G589" s="136"/>
      <c r="H589" s="60">
        <v>1</v>
      </c>
      <c r="I589" s="181" t="s">
        <v>638</v>
      </c>
      <c r="J589"/>
      <c r="P589" s="170">
        <v>1</v>
      </c>
      <c r="W589" s="172">
        <v>1</v>
      </c>
      <c r="AD589" s="172">
        <v>1</v>
      </c>
      <c r="AK589" s="170">
        <v>1</v>
      </c>
      <c r="AY589" s="39"/>
      <c r="AZ589" s="141"/>
      <c r="BA589" s="141"/>
      <c r="BB589" s="141"/>
      <c r="BC589" s="141"/>
      <c r="BD589" s="14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</row>
    <row r="590" spans="1:78" ht="15.75">
      <c r="A590">
        <v>630</v>
      </c>
      <c r="E590" s="42">
        <v>5</v>
      </c>
      <c r="F590" s="135" t="s">
        <v>606</v>
      </c>
      <c r="G590" s="136"/>
      <c r="H590" s="60">
        <v>1</v>
      </c>
      <c r="I590" s="181" t="s">
        <v>638</v>
      </c>
      <c r="J590"/>
      <c r="P590" s="170">
        <v>0.5</v>
      </c>
      <c r="W590" s="170">
        <v>0.5</v>
      </c>
      <c r="AD590" s="170">
        <v>1</v>
      </c>
      <c r="AK590" s="170">
        <v>0.5</v>
      </c>
      <c r="AY590" s="39"/>
      <c r="AZ590" s="141"/>
      <c r="BA590" s="141"/>
      <c r="BB590" s="141"/>
      <c r="BC590" s="141"/>
      <c r="BD590" s="14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</row>
    <row r="591" spans="1:78" ht="15.75">
      <c r="A591">
        <v>631</v>
      </c>
      <c r="E591" s="42">
        <v>6</v>
      </c>
      <c r="F591" s="135" t="s">
        <v>506</v>
      </c>
      <c r="G591" s="136"/>
      <c r="H591" s="16">
        <v>1</v>
      </c>
      <c r="I591" s="181" t="s">
        <v>638</v>
      </c>
      <c r="J591"/>
      <c r="P591" s="170">
        <v>0</v>
      </c>
      <c r="W591" s="170">
        <v>0.5</v>
      </c>
      <c r="AD591" s="170">
        <v>0</v>
      </c>
      <c r="AK591" s="170">
        <v>0</v>
      </c>
      <c r="AY591" s="39"/>
      <c r="AZ591" s="141"/>
      <c r="BA591" s="141"/>
      <c r="BB591" s="141"/>
      <c r="BC591" s="141"/>
      <c r="BD591" s="14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</row>
    <row r="592" spans="1:78" ht="15.75">
      <c r="A592">
        <v>632</v>
      </c>
      <c r="E592" s="42">
        <v>7</v>
      </c>
      <c r="F592" s="135" t="s">
        <v>180</v>
      </c>
      <c r="G592" s="136"/>
      <c r="H592" s="16">
        <v>1</v>
      </c>
      <c r="I592" s="181" t="s">
        <v>638</v>
      </c>
      <c r="J592"/>
      <c r="P592" s="170">
        <v>0</v>
      </c>
      <c r="W592" s="170">
        <v>0.5</v>
      </c>
      <c r="AD592" s="170">
        <v>0</v>
      </c>
      <c r="AK592" s="170">
        <v>0</v>
      </c>
      <c r="AY592" s="39"/>
      <c r="AZ592" s="141"/>
      <c r="BA592" s="141"/>
      <c r="BB592" s="141"/>
      <c r="BC592" s="141"/>
      <c r="BD592" s="14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</row>
    <row r="593" spans="1:78" ht="15.75">
      <c r="A593">
        <v>633</v>
      </c>
      <c r="E593" s="42">
        <v>8</v>
      </c>
      <c r="F593" s="135" t="s">
        <v>507</v>
      </c>
      <c r="G593" s="136"/>
      <c r="H593" s="16">
        <v>1</v>
      </c>
      <c r="I593" s="181" t="s">
        <v>638</v>
      </c>
      <c r="J593"/>
      <c r="P593" s="170">
        <v>0.5</v>
      </c>
      <c r="W593" s="170">
        <v>0.5</v>
      </c>
      <c r="AD593" s="170">
        <v>0.5</v>
      </c>
      <c r="AK593" s="170">
        <v>1</v>
      </c>
      <c r="AY593" s="39"/>
      <c r="AZ593" s="141"/>
      <c r="BA593" s="141"/>
      <c r="BB593" s="141"/>
      <c r="BC593" s="141"/>
      <c r="BD593" s="14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</row>
    <row r="594" spans="1:78" ht="15.75">
      <c r="A594">
        <v>634</v>
      </c>
      <c r="E594" s="42">
        <v>9</v>
      </c>
      <c r="F594" s="135" t="s">
        <v>181</v>
      </c>
      <c r="G594" s="136"/>
      <c r="H594" s="16">
        <v>1</v>
      </c>
      <c r="I594" s="181" t="s">
        <v>638</v>
      </c>
      <c r="J594"/>
      <c r="P594" s="170">
        <v>0.5</v>
      </c>
      <c r="W594" s="170">
        <v>0.5</v>
      </c>
      <c r="AD594" s="170">
        <v>0.5</v>
      </c>
      <c r="AK594" s="170">
        <v>1</v>
      </c>
      <c r="AY594" s="39"/>
      <c r="AZ594" s="141"/>
      <c r="BA594" s="141"/>
      <c r="BB594" s="141"/>
      <c r="BC594" s="141"/>
      <c r="BD594" s="14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</row>
    <row r="595" spans="1:96" ht="15.75">
      <c r="A595">
        <v>635</v>
      </c>
      <c r="E595" s="42">
        <v>10</v>
      </c>
      <c r="F595" s="135" t="s">
        <v>607</v>
      </c>
      <c r="G595" s="136"/>
      <c r="H595" s="16">
        <v>1</v>
      </c>
      <c r="I595" s="181" t="s">
        <v>638</v>
      </c>
      <c r="J595"/>
      <c r="P595" s="170">
        <v>0.53</v>
      </c>
      <c r="W595" s="170">
        <v>1</v>
      </c>
      <c r="AD595" s="170">
        <v>0.5</v>
      </c>
      <c r="AK595" s="170">
        <v>0.5</v>
      </c>
      <c r="AY595" s="39"/>
      <c r="AZ595" s="141"/>
      <c r="BA595" s="141"/>
      <c r="BB595" s="141"/>
      <c r="BC595" s="141"/>
      <c r="BD595" s="14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</row>
    <row r="596" spans="1:96" ht="15.75">
      <c r="A596">
        <v>636</v>
      </c>
      <c r="E596" s="42">
        <v>11</v>
      </c>
      <c r="F596" s="135" t="s">
        <v>182</v>
      </c>
      <c r="G596" s="136">
        <v>1</v>
      </c>
      <c r="H596" s="16">
        <v>1</v>
      </c>
      <c r="I596" s="148" t="s">
        <v>234</v>
      </c>
      <c r="J596"/>
      <c r="P596" s="172">
        <v>1</v>
      </c>
      <c r="W596" s="172">
        <v>1</v>
      </c>
      <c r="AD596" s="172">
        <v>1</v>
      </c>
      <c r="AK596" s="172">
        <v>1</v>
      </c>
      <c r="AY596" s="39"/>
      <c r="AZ596" s="141"/>
      <c r="BA596" s="141"/>
      <c r="BB596" s="141"/>
      <c r="BC596" s="141"/>
      <c r="BD596" s="14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</row>
    <row r="597" spans="1:96" ht="15.75">
      <c r="A597">
        <v>637</v>
      </c>
      <c r="E597" s="42">
        <v>12</v>
      </c>
      <c r="F597" s="135" t="s">
        <v>508</v>
      </c>
      <c r="G597" s="136"/>
      <c r="H597" s="60">
        <v>1</v>
      </c>
      <c r="I597" s="148" t="s">
        <v>638</v>
      </c>
      <c r="J597"/>
      <c r="P597" s="170">
        <v>0</v>
      </c>
      <c r="W597" s="170">
        <v>1</v>
      </c>
      <c r="AD597" s="170">
        <v>0</v>
      </c>
      <c r="AK597" s="170">
        <v>0</v>
      </c>
      <c r="AY597" s="39"/>
      <c r="AZ597" s="141"/>
      <c r="BA597" s="141"/>
      <c r="BB597" s="141"/>
      <c r="BC597" s="141"/>
      <c r="BD597" s="14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</row>
    <row r="598" spans="1:96" ht="15.75">
      <c r="A598">
        <v>638</v>
      </c>
      <c r="E598" s="42">
        <v>13</v>
      </c>
      <c r="F598" s="135" t="s">
        <v>509</v>
      </c>
      <c r="G598" s="136"/>
      <c r="H598" s="16">
        <v>1</v>
      </c>
      <c r="I598" s="148" t="s">
        <v>234</v>
      </c>
      <c r="J598"/>
      <c r="P598" s="170">
        <v>0.5</v>
      </c>
      <c r="W598" s="170">
        <v>0.5</v>
      </c>
      <c r="AD598" s="170">
        <v>0.5</v>
      </c>
      <c r="AK598" s="170">
        <v>0.5</v>
      </c>
      <c r="AY598" s="39"/>
      <c r="AZ598" s="141"/>
      <c r="BA598" s="141"/>
      <c r="BB598" s="141"/>
      <c r="BC598" s="141"/>
      <c r="BD598" s="14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</row>
    <row r="599" spans="1:96" ht="15.75">
      <c r="A599">
        <v>640</v>
      </c>
      <c r="E599" s="42">
        <v>15</v>
      </c>
      <c r="F599" s="135" t="s">
        <v>510</v>
      </c>
      <c r="G599" s="136"/>
      <c r="H599" s="16">
        <v>1</v>
      </c>
      <c r="I599" s="148" t="s">
        <v>638</v>
      </c>
      <c r="J599"/>
      <c r="P599" s="170">
        <v>1</v>
      </c>
      <c r="W599" s="170">
        <v>1</v>
      </c>
      <c r="AD599" s="170">
        <v>0.5</v>
      </c>
      <c r="AK599" s="170">
        <v>1</v>
      </c>
      <c r="AY599" s="39"/>
      <c r="AZ599" s="141"/>
      <c r="BA599" s="141"/>
      <c r="BB599" s="141"/>
      <c r="BC599" s="141"/>
      <c r="BD599" s="14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</row>
    <row r="600" spans="1:96" ht="15.75">
      <c r="A600">
        <v>641</v>
      </c>
      <c r="E600" s="42">
        <v>16</v>
      </c>
      <c r="F600" s="135" t="s">
        <v>511</v>
      </c>
      <c r="G600" s="136"/>
      <c r="H600" s="16">
        <v>1</v>
      </c>
      <c r="I600" s="148" t="s">
        <v>638</v>
      </c>
      <c r="J600"/>
      <c r="P600" s="170">
        <v>0.5</v>
      </c>
      <c r="W600" s="170">
        <v>1</v>
      </c>
      <c r="AD600" s="172">
        <v>1</v>
      </c>
      <c r="AK600" s="170">
        <v>0.5</v>
      </c>
      <c r="AY600" s="39"/>
      <c r="AZ600" s="141"/>
      <c r="BA600" s="141"/>
      <c r="BB600" s="141"/>
      <c r="BC600" s="141"/>
      <c r="BD600" s="14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</row>
    <row r="601" spans="1:96" ht="15.75">
      <c r="A601">
        <v>643</v>
      </c>
      <c r="E601" s="42">
        <v>18</v>
      </c>
      <c r="F601" s="135" t="s">
        <v>608</v>
      </c>
      <c r="G601" s="136"/>
      <c r="H601" s="60">
        <v>1</v>
      </c>
      <c r="I601" s="181" t="s">
        <v>541</v>
      </c>
      <c r="AY601" s="39"/>
      <c r="AZ601" s="141"/>
      <c r="BA601" s="141"/>
      <c r="BB601" s="141"/>
      <c r="BC601" s="141"/>
      <c r="BD601" s="14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</row>
    <row r="602" spans="1:96" ht="15.75">
      <c r="A602">
        <v>642</v>
      </c>
      <c r="E602" s="42">
        <v>17</v>
      </c>
      <c r="F602" s="135" t="s">
        <v>609</v>
      </c>
      <c r="G602" s="136"/>
      <c r="H602" s="60">
        <v>1</v>
      </c>
      <c r="I602" s="181" t="s">
        <v>541</v>
      </c>
      <c r="P602" s="170">
        <v>1</v>
      </c>
      <c r="W602" s="170">
        <v>1</v>
      </c>
      <c r="AD602" s="170">
        <v>1</v>
      </c>
      <c r="AK602" s="170">
        <v>1</v>
      </c>
      <c r="AY602" s="39"/>
      <c r="AZ602" s="141"/>
      <c r="BA602" s="141"/>
      <c r="BB602" s="141"/>
      <c r="BC602" s="141"/>
      <c r="BD602" s="14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</row>
    <row r="603" spans="1:77" s="13" customFormat="1" ht="15.75">
      <c r="A603">
        <v>644</v>
      </c>
      <c r="C603" s="152"/>
      <c r="D603" s="152"/>
      <c r="E603" s="55"/>
      <c r="F603" s="55"/>
      <c r="G603" s="55"/>
      <c r="H603" s="55"/>
      <c r="I603" s="197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39"/>
      <c r="AZ603" s="147"/>
      <c r="BA603" s="147"/>
      <c r="BB603" s="147"/>
      <c r="BC603" s="147"/>
      <c r="BD603" s="14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</row>
    <row r="604" spans="1:83" ht="15.75">
      <c r="A604">
        <v>645</v>
      </c>
      <c r="E604" s="45"/>
      <c r="F604" s="14"/>
      <c r="G604" s="7"/>
      <c r="H604" s="60"/>
      <c r="I604" s="192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2"/>
      <c r="AZ604" s="141"/>
      <c r="BA604" s="141"/>
      <c r="BB604" s="141"/>
      <c r="BC604" s="141"/>
      <c r="BD604" s="14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</row>
    <row r="605" spans="1:76" ht="18">
      <c r="A605">
        <v>646</v>
      </c>
      <c r="C605" s="51">
        <v>26</v>
      </c>
      <c r="E605" s="46"/>
      <c r="F605" s="47" t="s">
        <v>24</v>
      </c>
      <c r="G605" s="58"/>
      <c r="H605" s="58"/>
      <c r="I605" s="193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4"/>
      <c r="U605" s="164"/>
      <c r="V605" s="164"/>
      <c r="W605" s="164"/>
      <c r="X605" s="164"/>
      <c r="Y605" s="164"/>
      <c r="Z605" s="164"/>
      <c r="AA605" s="164"/>
      <c r="AB605" s="164"/>
      <c r="AC605" s="164"/>
      <c r="AD605" s="164"/>
      <c r="AE605" s="164"/>
      <c r="AF605" s="164"/>
      <c r="AG605" s="164"/>
      <c r="AH605" s="164"/>
      <c r="AI605" s="164"/>
      <c r="AJ605" s="164"/>
      <c r="AK605" s="164"/>
      <c r="AL605" s="164"/>
      <c r="AM605" s="164"/>
      <c r="AN605" s="164"/>
      <c r="AO605" s="164"/>
      <c r="AP605" s="164"/>
      <c r="AQ605" s="164"/>
      <c r="AR605" s="164"/>
      <c r="AY605" s="39"/>
      <c r="AZ605" s="141"/>
      <c r="BA605" s="141"/>
      <c r="BB605" s="141"/>
      <c r="BC605" s="141"/>
      <c r="BD605" s="14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</row>
    <row r="606" spans="1:76" ht="15.75">
      <c r="A606">
        <v>647</v>
      </c>
      <c r="E606" s="77"/>
      <c r="F606" s="79">
        <f>'RESUM MENSUAL ENVASOS'!F26</f>
        <v>5056</v>
      </c>
      <c r="G606" s="67"/>
      <c r="H606" s="67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141"/>
      <c r="AY606" s="39"/>
      <c r="AZ606" s="141"/>
      <c r="BA606" s="141"/>
      <c r="BB606" s="141"/>
      <c r="BC606" s="141"/>
      <c r="BD606" s="14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</row>
    <row r="607" spans="1:76" ht="15.75">
      <c r="A607">
        <v>648</v>
      </c>
      <c r="E607" s="55"/>
      <c r="F607" s="43" t="s">
        <v>6</v>
      </c>
      <c r="G607" s="43"/>
      <c r="H607" s="60"/>
      <c r="I607" s="195"/>
      <c r="J607" s="145"/>
      <c r="K607" s="145">
        <f aca="true" t="shared" si="25" ref="K607:AR607">K7</f>
        <v>1</v>
      </c>
      <c r="L607" s="145">
        <f t="shared" si="25"/>
        <v>2</v>
      </c>
      <c r="M607" s="145">
        <f t="shared" si="25"/>
        <v>3</v>
      </c>
      <c r="N607" s="145">
        <f t="shared" si="25"/>
        <v>4</v>
      </c>
      <c r="O607" s="145">
        <f t="shared" si="25"/>
        <v>5</v>
      </c>
      <c r="P607" s="145">
        <f t="shared" si="25"/>
        <v>6</v>
      </c>
      <c r="Q607" s="145">
        <f t="shared" si="25"/>
        <v>7</v>
      </c>
      <c r="R607" s="145">
        <f t="shared" si="25"/>
        <v>8</v>
      </c>
      <c r="S607" s="145">
        <f t="shared" si="25"/>
        <v>9</v>
      </c>
      <c r="T607" s="145">
        <f t="shared" si="25"/>
        <v>10</v>
      </c>
      <c r="U607" s="145">
        <f t="shared" si="25"/>
        <v>11</v>
      </c>
      <c r="V607" s="145">
        <f t="shared" si="25"/>
        <v>12</v>
      </c>
      <c r="W607" s="145">
        <f t="shared" si="25"/>
        <v>13</v>
      </c>
      <c r="X607" s="145">
        <f t="shared" si="25"/>
        <v>14</v>
      </c>
      <c r="Y607" s="145">
        <f t="shared" si="25"/>
        <v>15</v>
      </c>
      <c r="Z607" s="145">
        <f t="shared" si="25"/>
        <v>16</v>
      </c>
      <c r="AA607" s="145">
        <f t="shared" si="25"/>
        <v>17</v>
      </c>
      <c r="AB607" s="145">
        <f t="shared" si="25"/>
        <v>18</v>
      </c>
      <c r="AC607" s="145">
        <f t="shared" si="25"/>
        <v>19</v>
      </c>
      <c r="AD607" s="145">
        <f t="shared" si="25"/>
        <v>20</v>
      </c>
      <c r="AE607" s="145">
        <f t="shared" si="25"/>
        <v>21</v>
      </c>
      <c r="AF607" s="145">
        <f t="shared" si="25"/>
        <v>22</v>
      </c>
      <c r="AG607" s="145">
        <f t="shared" si="25"/>
        <v>23</v>
      </c>
      <c r="AH607" s="145">
        <f t="shared" si="25"/>
        <v>24</v>
      </c>
      <c r="AI607" s="145">
        <f t="shared" si="25"/>
        <v>25</v>
      </c>
      <c r="AJ607" s="145">
        <f t="shared" si="25"/>
        <v>26</v>
      </c>
      <c r="AK607" s="145">
        <f t="shared" si="25"/>
        <v>27</v>
      </c>
      <c r="AL607" s="145">
        <f t="shared" si="25"/>
        <v>28</v>
      </c>
      <c r="AM607" s="145">
        <f t="shared" si="25"/>
        <v>29</v>
      </c>
      <c r="AN607" s="145">
        <f t="shared" si="25"/>
        <v>30</v>
      </c>
      <c r="AO607" s="145">
        <f t="shared" si="25"/>
        <v>31</v>
      </c>
      <c r="AP607" s="145">
        <f t="shared" si="25"/>
        <v>0</v>
      </c>
      <c r="AQ607" s="145">
        <f t="shared" si="25"/>
        <v>0</v>
      </c>
      <c r="AR607" s="145">
        <f t="shared" si="25"/>
        <v>0</v>
      </c>
      <c r="AS607" s="145">
        <f aca="true" t="shared" si="26" ref="AS607:AX607">AS7</f>
        <v>0</v>
      </c>
      <c r="AT607" s="145">
        <f t="shared" si="26"/>
        <v>0</v>
      </c>
      <c r="AU607" s="145">
        <f t="shared" si="26"/>
        <v>0</v>
      </c>
      <c r="AV607" s="145">
        <f t="shared" si="26"/>
        <v>0</v>
      </c>
      <c r="AW607" s="145">
        <f t="shared" si="26"/>
        <v>0</v>
      </c>
      <c r="AX607" s="145">
        <f t="shared" si="26"/>
        <v>0</v>
      </c>
      <c r="AY607" s="39"/>
      <c r="AZ607" s="141"/>
      <c r="BA607" s="141"/>
      <c r="BB607" s="141"/>
      <c r="BC607" s="141"/>
      <c r="BD607" s="14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</row>
    <row r="608" spans="1:76" ht="15.75">
      <c r="A608">
        <v>649</v>
      </c>
      <c r="E608" s="42">
        <v>1</v>
      </c>
      <c r="F608" s="135" t="s">
        <v>496</v>
      </c>
      <c r="G608" s="136"/>
      <c r="H608" s="60">
        <v>1</v>
      </c>
      <c r="I608" s="181" t="s">
        <v>234</v>
      </c>
      <c r="K608" s="40"/>
      <c r="L608" s="40"/>
      <c r="M608" s="40"/>
      <c r="N608" s="40"/>
      <c r="O608" s="40"/>
      <c r="P608" s="40"/>
      <c r="Q608" s="170">
        <v>1</v>
      </c>
      <c r="R608" s="40"/>
      <c r="S608" s="40"/>
      <c r="T608" s="40"/>
      <c r="U608" s="40"/>
      <c r="V608" s="40"/>
      <c r="W608" s="40"/>
      <c r="X608" s="170">
        <v>1</v>
      </c>
      <c r="Y608" s="40"/>
      <c r="Z608" s="40"/>
      <c r="AA608" s="40"/>
      <c r="AB608" s="40"/>
      <c r="AC608" s="40"/>
      <c r="AD608" s="40"/>
      <c r="AE608" s="170">
        <v>1</v>
      </c>
      <c r="AF608" s="40"/>
      <c r="AG608" s="40"/>
      <c r="AH608" s="40"/>
      <c r="AI608" s="40"/>
      <c r="AJ608" s="40"/>
      <c r="AK608" s="40"/>
      <c r="AL608" s="170">
        <v>1</v>
      </c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39"/>
      <c r="AZ608" s="141"/>
      <c r="BA608" s="141"/>
      <c r="BB608" s="141"/>
      <c r="BC608" s="141"/>
      <c r="BD608" s="14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</row>
    <row r="609" spans="1:76" ht="15.75">
      <c r="A609">
        <v>650</v>
      </c>
      <c r="E609" s="42">
        <v>2</v>
      </c>
      <c r="F609" s="135" t="s">
        <v>79</v>
      </c>
      <c r="G609" s="136">
        <v>1</v>
      </c>
      <c r="H609" s="60">
        <v>1</v>
      </c>
      <c r="I609" s="195" t="s">
        <v>234</v>
      </c>
      <c r="J609" s="145"/>
      <c r="K609" s="145"/>
      <c r="L609" s="145"/>
      <c r="M609" s="145"/>
      <c r="N609" s="170">
        <v>1</v>
      </c>
      <c r="O609" s="145"/>
      <c r="P609" s="145"/>
      <c r="Q609" s="170">
        <v>1</v>
      </c>
      <c r="R609" s="145"/>
      <c r="S609" s="145"/>
      <c r="T609" s="145"/>
      <c r="U609" s="170">
        <v>1</v>
      </c>
      <c r="V609" s="145"/>
      <c r="W609" s="145"/>
      <c r="X609" s="170">
        <v>1</v>
      </c>
      <c r="Y609" s="145"/>
      <c r="Z609" s="145"/>
      <c r="AA609" s="145"/>
      <c r="AB609" s="170">
        <v>1</v>
      </c>
      <c r="AC609" s="145"/>
      <c r="AD609" s="145"/>
      <c r="AE609" s="170">
        <v>1</v>
      </c>
      <c r="AF609" s="145"/>
      <c r="AG609" s="145"/>
      <c r="AH609" s="145"/>
      <c r="AI609" s="170">
        <v>1</v>
      </c>
      <c r="AJ609" s="145"/>
      <c r="AK609" s="145"/>
      <c r="AL609" s="170">
        <v>1</v>
      </c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40"/>
      <c r="AY609" s="39"/>
      <c r="AZ609" s="141"/>
      <c r="BA609" s="141"/>
      <c r="BB609" s="141"/>
      <c r="BC609" s="141"/>
      <c r="BD609" s="14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</row>
    <row r="610" spans="1:76" ht="15.75">
      <c r="A610">
        <v>651</v>
      </c>
      <c r="E610" s="42">
        <v>3</v>
      </c>
      <c r="F610" s="135" t="s">
        <v>610</v>
      </c>
      <c r="G610" s="136">
        <v>1</v>
      </c>
      <c r="H610" s="16">
        <v>1</v>
      </c>
      <c r="I610" s="181" t="s">
        <v>234</v>
      </c>
      <c r="K610" s="40"/>
      <c r="L610" s="40"/>
      <c r="M610" s="40"/>
      <c r="N610" s="170">
        <v>1</v>
      </c>
      <c r="O610" s="40"/>
      <c r="P610" s="40"/>
      <c r="Q610" s="170">
        <v>1</v>
      </c>
      <c r="R610" s="40"/>
      <c r="S610" s="40"/>
      <c r="T610" s="40"/>
      <c r="U610" s="170">
        <v>1</v>
      </c>
      <c r="V610" s="40"/>
      <c r="W610" s="40"/>
      <c r="X610" s="170">
        <v>1</v>
      </c>
      <c r="Y610" s="40"/>
      <c r="Z610" s="40"/>
      <c r="AA610" s="40"/>
      <c r="AB610" s="170">
        <v>1</v>
      </c>
      <c r="AC610" s="40"/>
      <c r="AD610" s="40"/>
      <c r="AE610" s="170">
        <v>1</v>
      </c>
      <c r="AF610" s="40"/>
      <c r="AG610" s="40"/>
      <c r="AH610" s="40"/>
      <c r="AI610" s="170">
        <v>1</v>
      </c>
      <c r="AJ610" s="40"/>
      <c r="AK610" s="40"/>
      <c r="AL610" s="170">
        <v>1</v>
      </c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39"/>
      <c r="AZ610" s="141"/>
      <c r="BA610" s="141"/>
      <c r="BB610" s="141"/>
      <c r="BC610" s="141"/>
      <c r="BD610" s="14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</row>
    <row r="611" spans="1:76" ht="15.75">
      <c r="A611">
        <v>652</v>
      </c>
      <c r="E611" s="42">
        <v>4</v>
      </c>
      <c r="F611" s="135" t="s">
        <v>134</v>
      </c>
      <c r="G611" s="136">
        <v>1</v>
      </c>
      <c r="H611" s="16">
        <v>1</v>
      </c>
      <c r="I611" s="195" t="s">
        <v>638</v>
      </c>
      <c r="J611" s="145"/>
      <c r="K611" s="145"/>
      <c r="L611" s="145"/>
      <c r="M611" s="145"/>
      <c r="N611" s="170">
        <v>1</v>
      </c>
      <c r="O611" s="145"/>
      <c r="P611" s="145"/>
      <c r="Q611" s="170">
        <v>1</v>
      </c>
      <c r="R611" s="145"/>
      <c r="S611" s="145"/>
      <c r="T611" s="145"/>
      <c r="U611" s="170">
        <v>1</v>
      </c>
      <c r="V611" s="145"/>
      <c r="W611" s="145"/>
      <c r="X611" s="170">
        <v>1</v>
      </c>
      <c r="Y611" s="145"/>
      <c r="Z611" s="145"/>
      <c r="AA611" s="145"/>
      <c r="AB611" s="170">
        <v>1</v>
      </c>
      <c r="AC611" s="145"/>
      <c r="AD611" s="145"/>
      <c r="AE611" s="170">
        <v>1</v>
      </c>
      <c r="AF611" s="145"/>
      <c r="AG611" s="145"/>
      <c r="AH611" s="145"/>
      <c r="AI611" s="170">
        <v>1</v>
      </c>
      <c r="AJ611" s="145"/>
      <c r="AK611" s="145"/>
      <c r="AL611" s="170">
        <v>1</v>
      </c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40"/>
      <c r="AY611" s="39"/>
      <c r="AZ611" s="141"/>
      <c r="BA611" s="141"/>
      <c r="BB611" s="141"/>
      <c r="BC611" s="141"/>
      <c r="BD611" s="14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</row>
    <row r="612" spans="1:76" ht="15.75">
      <c r="A612">
        <v>653</v>
      </c>
      <c r="E612" s="42">
        <v>5</v>
      </c>
      <c r="F612" s="135" t="s">
        <v>497</v>
      </c>
      <c r="G612" s="136">
        <v>1</v>
      </c>
      <c r="H612" s="60">
        <v>1</v>
      </c>
      <c r="I612" s="181" t="s">
        <v>234</v>
      </c>
      <c r="K612" s="40"/>
      <c r="L612" s="40"/>
      <c r="M612" s="40"/>
      <c r="N612" s="170">
        <v>1</v>
      </c>
      <c r="O612" s="40"/>
      <c r="P612" s="40"/>
      <c r="Q612" s="170">
        <v>1</v>
      </c>
      <c r="R612" s="40"/>
      <c r="S612" s="40"/>
      <c r="T612" s="40"/>
      <c r="U612" s="170">
        <v>1</v>
      </c>
      <c r="V612" s="40"/>
      <c r="W612" s="40"/>
      <c r="X612" s="170">
        <v>1</v>
      </c>
      <c r="Y612" s="40"/>
      <c r="Z612" s="40"/>
      <c r="AA612" s="40"/>
      <c r="AB612" s="170">
        <v>1</v>
      </c>
      <c r="AC612" s="40"/>
      <c r="AD612" s="40"/>
      <c r="AE612" s="170">
        <v>1</v>
      </c>
      <c r="AF612" s="40"/>
      <c r="AG612" s="40"/>
      <c r="AH612" s="40"/>
      <c r="AI612" s="170">
        <v>1</v>
      </c>
      <c r="AJ612" s="40"/>
      <c r="AK612" s="40"/>
      <c r="AL612" s="170">
        <v>1</v>
      </c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39"/>
      <c r="AZ612" s="141"/>
      <c r="BA612" s="141"/>
      <c r="BB612" s="141"/>
      <c r="BC612" s="141"/>
      <c r="BD612" s="14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</row>
    <row r="613" spans="1:76" ht="15.75">
      <c r="A613">
        <v>654</v>
      </c>
      <c r="E613" s="42">
        <v>6</v>
      </c>
      <c r="F613" s="135" t="s">
        <v>611</v>
      </c>
      <c r="G613" s="136">
        <v>1</v>
      </c>
      <c r="H613" s="16">
        <v>1</v>
      </c>
      <c r="I613" s="195" t="s">
        <v>638</v>
      </c>
      <c r="J613" s="145"/>
      <c r="K613" s="145"/>
      <c r="L613" s="145"/>
      <c r="M613" s="145"/>
      <c r="N613" s="145"/>
      <c r="O613" s="145"/>
      <c r="P613" s="145"/>
      <c r="Q613" s="170">
        <v>1</v>
      </c>
      <c r="R613" s="145"/>
      <c r="S613" s="145"/>
      <c r="T613" s="145"/>
      <c r="U613" s="170">
        <v>1</v>
      </c>
      <c r="V613" s="145"/>
      <c r="W613" s="145"/>
      <c r="X613" s="170">
        <v>1</v>
      </c>
      <c r="Y613" s="145"/>
      <c r="Z613" s="145"/>
      <c r="AA613" s="145"/>
      <c r="AB613" s="170">
        <v>1</v>
      </c>
      <c r="AC613" s="145"/>
      <c r="AD613" s="145"/>
      <c r="AE613" s="170">
        <v>1</v>
      </c>
      <c r="AF613" s="145"/>
      <c r="AG613" s="145"/>
      <c r="AH613" s="145"/>
      <c r="AI613" s="170">
        <v>1</v>
      </c>
      <c r="AJ613" s="145"/>
      <c r="AK613" s="145"/>
      <c r="AL613" s="170">
        <v>0.5</v>
      </c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40"/>
      <c r="AY613" s="39"/>
      <c r="AZ613" s="141"/>
      <c r="BA613" s="141"/>
      <c r="BB613" s="141"/>
      <c r="BC613" s="141"/>
      <c r="BD613" s="14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</row>
    <row r="614" spans="1:76" ht="15.75">
      <c r="A614">
        <v>655</v>
      </c>
      <c r="E614" s="42">
        <v>7</v>
      </c>
      <c r="F614" s="135" t="s">
        <v>612</v>
      </c>
      <c r="G614" s="136"/>
      <c r="H614" s="16">
        <v>1</v>
      </c>
      <c r="I614" s="181" t="s">
        <v>638</v>
      </c>
      <c r="K614" s="40"/>
      <c r="L614" s="40"/>
      <c r="M614" s="40"/>
      <c r="N614" s="40"/>
      <c r="O614" s="40"/>
      <c r="P614" s="40"/>
      <c r="Q614" s="170">
        <v>1</v>
      </c>
      <c r="R614" s="40"/>
      <c r="S614" s="40"/>
      <c r="T614" s="40"/>
      <c r="U614" s="40"/>
      <c r="V614" s="40"/>
      <c r="W614" s="40"/>
      <c r="X614" s="170">
        <v>1</v>
      </c>
      <c r="Y614" s="40"/>
      <c r="Z614" s="40"/>
      <c r="AA614" s="40"/>
      <c r="AB614" s="40"/>
      <c r="AC614" s="40"/>
      <c r="AD614" s="40"/>
      <c r="AE614" s="170">
        <v>1</v>
      </c>
      <c r="AF614" s="40"/>
      <c r="AG614" s="40"/>
      <c r="AH614" s="40"/>
      <c r="AI614" s="40"/>
      <c r="AJ614" s="40"/>
      <c r="AK614" s="40"/>
      <c r="AL614" s="170">
        <v>1</v>
      </c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39"/>
      <c r="AZ614" s="141"/>
      <c r="BA614" s="141"/>
      <c r="BB614" s="141"/>
      <c r="BC614" s="141"/>
      <c r="BD614" s="14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</row>
    <row r="615" spans="1:76" ht="15.75">
      <c r="A615">
        <v>656</v>
      </c>
      <c r="E615" s="42">
        <v>8</v>
      </c>
      <c r="F615" s="135" t="s">
        <v>498</v>
      </c>
      <c r="G615" s="136"/>
      <c r="H615" s="16">
        <v>1</v>
      </c>
      <c r="I615" s="195" t="s">
        <v>638</v>
      </c>
      <c r="J615" s="145"/>
      <c r="K615" s="145"/>
      <c r="L615" s="145"/>
      <c r="M615" s="145"/>
      <c r="N615" s="145"/>
      <c r="O615" s="145"/>
      <c r="P615" s="145"/>
      <c r="Q615" s="170">
        <v>1</v>
      </c>
      <c r="R615" s="145"/>
      <c r="S615" s="145"/>
      <c r="T615" s="145"/>
      <c r="U615" s="145"/>
      <c r="V615" s="145"/>
      <c r="W615" s="145"/>
      <c r="X615" s="170">
        <v>1</v>
      </c>
      <c r="Y615" s="145"/>
      <c r="Z615" s="145"/>
      <c r="AA615" s="145"/>
      <c r="AB615" s="145"/>
      <c r="AC615" s="145"/>
      <c r="AD615" s="145"/>
      <c r="AE615" s="170">
        <v>0.5</v>
      </c>
      <c r="AF615" s="145"/>
      <c r="AG615" s="145"/>
      <c r="AH615" s="145"/>
      <c r="AI615" s="145"/>
      <c r="AJ615" s="145"/>
      <c r="AK615" s="145"/>
      <c r="AL615" s="170">
        <v>1</v>
      </c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40"/>
      <c r="AY615" s="39"/>
      <c r="AZ615" s="141"/>
      <c r="BA615" s="141"/>
      <c r="BB615" s="141"/>
      <c r="BC615" s="141"/>
      <c r="BD615" s="14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</row>
    <row r="616" spans="1:76" ht="15.75">
      <c r="A616">
        <v>657</v>
      </c>
      <c r="E616" s="42">
        <v>9</v>
      </c>
      <c r="F616" s="135" t="s">
        <v>499</v>
      </c>
      <c r="G616" s="136"/>
      <c r="H616" s="60">
        <v>1</v>
      </c>
      <c r="I616" s="181" t="s">
        <v>638</v>
      </c>
      <c r="K616" s="40"/>
      <c r="L616" s="40"/>
      <c r="M616" s="40"/>
      <c r="N616" s="40"/>
      <c r="O616" s="40"/>
      <c r="P616" s="40"/>
      <c r="Q616" s="170">
        <v>1</v>
      </c>
      <c r="R616" s="40"/>
      <c r="S616" s="40"/>
      <c r="T616" s="40"/>
      <c r="U616" s="40"/>
      <c r="V616" s="40"/>
      <c r="W616" s="40"/>
      <c r="X616" s="170">
        <v>1</v>
      </c>
      <c r="Y616" s="40"/>
      <c r="Z616" s="40"/>
      <c r="AA616" s="40"/>
      <c r="AB616" s="40"/>
      <c r="AC616" s="40"/>
      <c r="AD616" s="40"/>
      <c r="AE616" s="170">
        <v>1</v>
      </c>
      <c r="AF616" s="40"/>
      <c r="AG616" s="40"/>
      <c r="AH616" s="40"/>
      <c r="AI616" s="40"/>
      <c r="AJ616" s="40"/>
      <c r="AK616" s="40"/>
      <c r="AL616" s="170">
        <v>1</v>
      </c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39"/>
      <c r="AZ616" s="141"/>
      <c r="BA616" s="141"/>
      <c r="BB616" s="141"/>
      <c r="BC616" s="141"/>
      <c r="BD616" s="14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</row>
    <row r="617" spans="1:76" ht="15.75">
      <c r="A617">
        <v>658</v>
      </c>
      <c r="E617" s="42">
        <v>10</v>
      </c>
      <c r="F617" s="135" t="s">
        <v>155</v>
      </c>
      <c r="G617" s="136"/>
      <c r="H617" s="16">
        <v>1</v>
      </c>
      <c r="I617" s="195" t="s">
        <v>638</v>
      </c>
      <c r="J617" s="145"/>
      <c r="K617" s="145"/>
      <c r="L617" s="145"/>
      <c r="M617" s="145"/>
      <c r="N617" s="145"/>
      <c r="O617" s="145"/>
      <c r="P617" s="145"/>
      <c r="Q617" s="170">
        <v>1</v>
      </c>
      <c r="R617" s="145"/>
      <c r="S617" s="145"/>
      <c r="T617" s="145"/>
      <c r="U617" s="145"/>
      <c r="V617" s="145"/>
      <c r="W617" s="145"/>
      <c r="X617" s="170">
        <v>1</v>
      </c>
      <c r="Y617" s="145"/>
      <c r="Z617" s="145"/>
      <c r="AA617" s="145"/>
      <c r="AB617" s="145"/>
      <c r="AC617" s="145"/>
      <c r="AD617" s="145"/>
      <c r="AE617" s="170">
        <v>1</v>
      </c>
      <c r="AF617" s="145"/>
      <c r="AG617" s="145"/>
      <c r="AH617" s="145"/>
      <c r="AI617" s="145"/>
      <c r="AJ617" s="145"/>
      <c r="AK617" s="145"/>
      <c r="AL617" s="170">
        <v>1</v>
      </c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40"/>
      <c r="AY617" s="39"/>
      <c r="AZ617" s="141"/>
      <c r="BA617" s="141"/>
      <c r="BB617" s="141"/>
      <c r="BC617" s="141"/>
      <c r="BD617" s="14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</row>
    <row r="618" spans="1:76" ht="15.75">
      <c r="A618">
        <v>659</v>
      </c>
      <c r="E618" s="42">
        <v>11</v>
      </c>
      <c r="F618" s="135" t="s">
        <v>613</v>
      </c>
      <c r="G618" s="136"/>
      <c r="H618" s="60">
        <v>1</v>
      </c>
      <c r="I618" s="181" t="s">
        <v>638</v>
      </c>
      <c r="K618" s="40"/>
      <c r="L618" s="40"/>
      <c r="M618" s="40"/>
      <c r="N618" s="40"/>
      <c r="O618" s="40"/>
      <c r="P618" s="40"/>
      <c r="Q618" s="170">
        <v>1</v>
      </c>
      <c r="R618" s="40"/>
      <c r="S618" s="40"/>
      <c r="T618" s="40"/>
      <c r="U618" s="40"/>
      <c r="V618" s="40"/>
      <c r="W618" s="40"/>
      <c r="X618" s="170">
        <v>1</v>
      </c>
      <c r="Y618" s="40"/>
      <c r="Z618" s="40"/>
      <c r="AA618" s="40"/>
      <c r="AB618" s="40"/>
      <c r="AC618" s="40"/>
      <c r="AD618" s="40"/>
      <c r="AE618" s="170">
        <v>1</v>
      </c>
      <c r="AF618" s="40"/>
      <c r="AG618" s="40"/>
      <c r="AH618" s="40"/>
      <c r="AI618" s="40"/>
      <c r="AJ618" s="40"/>
      <c r="AK618" s="40"/>
      <c r="AL618" s="170">
        <v>1</v>
      </c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39"/>
      <c r="AZ618" s="141"/>
      <c r="BA618" s="141"/>
      <c r="BB618" s="141"/>
      <c r="BC618" s="141"/>
      <c r="BD618" s="14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</row>
    <row r="619" spans="1:76" ht="15.75">
      <c r="A619">
        <v>660</v>
      </c>
      <c r="E619" s="42">
        <v>12</v>
      </c>
      <c r="F619" s="135" t="s">
        <v>500</v>
      </c>
      <c r="G619" s="136">
        <v>1</v>
      </c>
      <c r="H619" s="16">
        <v>1</v>
      </c>
      <c r="I619" s="195" t="s">
        <v>234</v>
      </c>
      <c r="J619" s="145"/>
      <c r="K619" s="145"/>
      <c r="L619" s="145"/>
      <c r="M619" s="145"/>
      <c r="N619" s="170">
        <v>1</v>
      </c>
      <c r="O619" s="145"/>
      <c r="P619" s="145"/>
      <c r="Q619" s="170">
        <v>1</v>
      </c>
      <c r="R619" s="145"/>
      <c r="S619" s="145"/>
      <c r="T619" s="145"/>
      <c r="U619" s="170">
        <v>1</v>
      </c>
      <c r="V619" s="145"/>
      <c r="W619" s="145"/>
      <c r="X619" s="170">
        <v>1</v>
      </c>
      <c r="Y619" s="145"/>
      <c r="Z619" s="145"/>
      <c r="AA619" s="145"/>
      <c r="AB619" s="170">
        <v>1</v>
      </c>
      <c r="AC619" s="145"/>
      <c r="AD619" s="145"/>
      <c r="AE619" s="170">
        <v>0.5</v>
      </c>
      <c r="AF619" s="145"/>
      <c r="AG619" s="145"/>
      <c r="AH619" s="145"/>
      <c r="AI619" s="170">
        <v>1</v>
      </c>
      <c r="AJ619" s="145"/>
      <c r="AK619" s="145"/>
      <c r="AL619" s="170">
        <v>1</v>
      </c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40"/>
      <c r="AY619" s="39"/>
      <c r="AZ619" s="141"/>
      <c r="BA619" s="141"/>
      <c r="BB619" s="141"/>
      <c r="BC619" s="141"/>
      <c r="BD619" s="14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</row>
    <row r="620" spans="1:76" ht="15.75">
      <c r="A620">
        <v>661</v>
      </c>
      <c r="E620" s="42">
        <v>13</v>
      </c>
      <c r="F620" s="135" t="s">
        <v>501</v>
      </c>
      <c r="G620" s="136"/>
      <c r="H620" s="16">
        <v>1</v>
      </c>
      <c r="I620" s="181" t="s">
        <v>638</v>
      </c>
      <c r="K620" s="40"/>
      <c r="L620" s="40"/>
      <c r="M620" s="40"/>
      <c r="N620" s="40"/>
      <c r="O620" s="40"/>
      <c r="P620" s="40"/>
      <c r="Q620" s="170">
        <v>1</v>
      </c>
      <c r="R620" s="40"/>
      <c r="S620" s="40"/>
      <c r="T620" s="40"/>
      <c r="U620" s="40"/>
      <c r="V620" s="40"/>
      <c r="W620" s="40"/>
      <c r="X620" s="170">
        <v>1</v>
      </c>
      <c r="Y620" s="40"/>
      <c r="Z620" s="40"/>
      <c r="AA620" s="40"/>
      <c r="AB620" s="40"/>
      <c r="AC620" s="40"/>
      <c r="AD620" s="40"/>
      <c r="AE620" s="170">
        <v>1</v>
      </c>
      <c r="AF620" s="40"/>
      <c r="AG620" s="40"/>
      <c r="AH620" s="40"/>
      <c r="AI620" s="40"/>
      <c r="AJ620" s="40"/>
      <c r="AK620" s="40"/>
      <c r="AL620" s="170">
        <v>1</v>
      </c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39"/>
      <c r="AZ620" s="141"/>
      <c r="BA620" s="141"/>
      <c r="BB620" s="141"/>
      <c r="BC620" s="141"/>
      <c r="BD620" s="14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</row>
    <row r="621" spans="1:56" ht="15.75">
      <c r="A621">
        <v>662</v>
      </c>
      <c r="E621" s="42">
        <v>14</v>
      </c>
      <c r="F621" s="135" t="s">
        <v>614</v>
      </c>
      <c r="G621" s="136"/>
      <c r="H621" s="16">
        <v>1</v>
      </c>
      <c r="I621" s="195" t="s">
        <v>638</v>
      </c>
      <c r="J621" s="145"/>
      <c r="K621" s="145"/>
      <c r="L621" s="145"/>
      <c r="M621" s="145"/>
      <c r="N621" s="145"/>
      <c r="O621" s="145"/>
      <c r="P621" s="145"/>
      <c r="Q621" s="170">
        <v>0.5</v>
      </c>
      <c r="R621" s="145"/>
      <c r="S621" s="145"/>
      <c r="T621" s="145"/>
      <c r="U621" s="145"/>
      <c r="V621" s="145"/>
      <c r="W621" s="145"/>
      <c r="X621" s="170">
        <v>1</v>
      </c>
      <c r="Y621" s="145"/>
      <c r="Z621" s="145"/>
      <c r="AA621" s="145"/>
      <c r="AB621" s="145"/>
      <c r="AC621" s="145"/>
      <c r="AD621" s="145"/>
      <c r="AE621" s="170">
        <v>1</v>
      </c>
      <c r="AF621" s="145"/>
      <c r="AG621" s="145"/>
      <c r="AH621" s="145"/>
      <c r="AI621" s="145"/>
      <c r="AJ621" s="145"/>
      <c r="AK621" s="145"/>
      <c r="AL621" s="170">
        <v>1</v>
      </c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40"/>
      <c r="AY621" s="39"/>
      <c r="AZ621" s="141"/>
      <c r="BA621" s="141"/>
      <c r="BB621" s="141"/>
      <c r="BC621" s="141"/>
      <c r="BD621" s="141"/>
    </row>
    <row r="622" spans="1:96" ht="15.75">
      <c r="A622">
        <v>663</v>
      </c>
      <c r="E622" s="42">
        <v>15</v>
      </c>
      <c r="F622" s="135" t="s">
        <v>502</v>
      </c>
      <c r="G622" s="136"/>
      <c r="H622" s="16">
        <v>1</v>
      </c>
      <c r="I622" s="181" t="s">
        <v>234</v>
      </c>
      <c r="K622" s="40"/>
      <c r="L622" s="40"/>
      <c r="M622" s="40"/>
      <c r="N622" s="40"/>
      <c r="O622" s="40"/>
      <c r="P622" s="40"/>
      <c r="Q622" s="170">
        <v>0.5</v>
      </c>
      <c r="R622" s="40"/>
      <c r="S622" s="40"/>
      <c r="T622" s="40"/>
      <c r="U622" s="40"/>
      <c r="V622" s="40"/>
      <c r="W622" s="40"/>
      <c r="X622" s="170">
        <v>1</v>
      </c>
      <c r="Y622" s="40"/>
      <c r="Z622" s="40"/>
      <c r="AA622" s="40"/>
      <c r="AB622" s="40"/>
      <c r="AC622" s="40"/>
      <c r="AD622" s="40"/>
      <c r="AE622" s="170">
        <v>0.5</v>
      </c>
      <c r="AF622" s="40"/>
      <c r="AG622" s="40"/>
      <c r="AH622" s="40"/>
      <c r="AI622" s="40"/>
      <c r="AJ622" s="40"/>
      <c r="AK622" s="40"/>
      <c r="AL622" s="170">
        <v>1</v>
      </c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39"/>
      <c r="AZ622" s="141"/>
      <c r="BA622" s="141"/>
      <c r="BB622" s="141"/>
      <c r="BC622" s="141"/>
      <c r="BD622" s="14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</row>
    <row r="623" spans="1:96" ht="15.75">
      <c r="A623">
        <v>664</v>
      </c>
      <c r="E623" s="42">
        <v>16</v>
      </c>
      <c r="F623" s="135" t="s">
        <v>503</v>
      </c>
      <c r="G623" s="136"/>
      <c r="H623" s="16">
        <v>1</v>
      </c>
      <c r="I623" s="195" t="s">
        <v>234</v>
      </c>
      <c r="J623" s="145"/>
      <c r="K623" s="145"/>
      <c r="L623" s="145"/>
      <c r="M623" s="145"/>
      <c r="N623" s="145"/>
      <c r="O623" s="40"/>
      <c r="P623" s="145"/>
      <c r="Q623" s="170">
        <v>1</v>
      </c>
      <c r="R623" s="145"/>
      <c r="S623" s="145"/>
      <c r="T623" s="145"/>
      <c r="U623" s="145"/>
      <c r="V623" s="145"/>
      <c r="W623" s="145"/>
      <c r="X623" s="170">
        <v>1</v>
      </c>
      <c r="Y623" s="145"/>
      <c r="Z623" s="145"/>
      <c r="AA623" s="145"/>
      <c r="AB623" s="145"/>
      <c r="AC623" s="145"/>
      <c r="AD623" s="145"/>
      <c r="AE623" s="170">
        <v>1</v>
      </c>
      <c r="AF623" s="145"/>
      <c r="AG623" s="145"/>
      <c r="AH623" s="145"/>
      <c r="AI623" s="145"/>
      <c r="AJ623" s="145"/>
      <c r="AK623" s="145"/>
      <c r="AL623" s="170">
        <v>1</v>
      </c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40"/>
      <c r="AY623" s="39"/>
      <c r="AZ623" s="141"/>
      <c r="BA623" s="141"/>
      <c r="BB623" s="141"/>
      <c r="BC623" s="141"/>
      <c r="BD623" s="14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</row>
    <row r="624" spans="1:96" ht="15.75">
      <c r="A624">
        <v>665</v>
      </c>
      <c r="E624" s="42">
        <v>17</v>
      </c>
      <c r="F624" s="135" t="s">
        <v>133</v>
      </c>
      <c r="G624" s="136"/>
      <c r="H624" s="16">
        <v>1</v>
      </c>
      <c r="I624" s="181" t="s">
        <v>638</v>
      </c>
      <c r="K624" s="40"/>
      <c r="L624" s="40"/>
      <c r="M624" s="40"/>
      <c r="N624" s="40"/>
      <c r="O624" s="40"/>
      <c r="P624" s="40"/>
      <c r="Q624" s="170">
        <v>1</v>
      </c>
      <c r="R624" s="40"/>
      <c r="S624" s="40"/>
      <c r="T624" s="40"/>
      <c r="U624" s="40"/>
      <c r="V624" s="40"/>
      <c r="W624" s="40"/>
      <c r="X624" s="170">
        <v>1</v>
      </c>
      <c r="Y624" s="40"/>
      <c r="Z624" s="40"/>
      <c r="AA624" s="40"/>
      <c r="AB624" s="40"/>
      <c r="AC624" s="40"/>
      <c r="AD624" s="40"/>
      <c r="AE624" s="170">
        <v>0.5</v>
      </c>
      <c r="AF624" s="40"/>
      <c r="AG624" s="40"/>
      <c r="AH624" s="40"/>
      <c r="AI624" s="40"/>
      <c r="AJ624" s="40"/>
      <c r="AK624" s="40"/>
      <c r="AL624" s="170">
        <v>1</v>
      </c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39"/>
      <c r="AZ624" s="141"/>
      <c r="BA624" s="141"/>
      <c r="BB624" s="141"/>
      <c r="BC624" s="141"/>
      <c r="BD624" s="14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</row>
    <row r="625" spans="1:96" ht="15.75">
      <c r="A625">
        <v>666</v>
      </c>
      <c r="E625" s="42">
        <v>18</v>
      </c>
      <c r="F625" s="135" t="s">
        <v>167</v>
      </c>
      <c r="G625" s="136"/>
      <c r="H625" s="60">
        <v>1</v>
      </c>
      <c r="K625" s="40"/>
      <c r="L625" s="40"/>
      <c r="M625" s="40"/>
      <c r="N625" s="40"/>
      <c r="O625" s="170">
        <v>0</v>
      </c>
      <c r="P625" s="40"/>
      <c r="Q625" s="40"/>
      <c r="R625" s="40"/>
      <c r="S625" s="40"/>
      <c r="T625" s="40"/>
      <c r="U625" s="40"/>
      <c r="V625" s="40"/>
      <c r="W625" s="170">
        <v>0.5</v>
      </c>
      <c r="X625" s="40"/>
      <c r="Y625" s="40"/>
      <c r="Z625" s="40"/>
      <c r="AA625" s="40"/>
      <c r="AB625" s="40"/>
      <c r="AC625" s="40"/>
      <c r="AD625" s="40"/>
      <c r="AE625" s="170">
        <v>1</v>
      </c>
      <c r="AF625" s="40"/>
      <c r="AG625" s="40"/>
      <c r="AH625" s="40"/>
      <c r="AI625" s="40"/>
      <c r="AJ625" s="170">
        <v>0.5</v>
      </c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39"/>
      <c r="AZ625" s="141"/>
      <c r="BA625" s="141"/>
      <c r="BB625" s="141"/>
      <c r="BC625" s="141"/>
      <c r="BD625" s="14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</row>
    <row r="626" spans="1:57" ht="15.75">
      <c r="A626">
        <v>667</v>
      </c>
      <c r="E626" s="55"/>
      <c r="F626" s="55"/>
      <c r="G626" s="55"/>
      <c r="H626" s="55"/>
      <c r="I626" s="175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  <c r="X626" s="141"/>
      <c r="Y626" s="141"/>
      <c r="Z626" s="141"/>
      <c r="AA626" s="141"/>
      <c r="AB626" s="141"/>
      <c r="AC626" s="141"/>
      <c r="AD626" s="141"/>
      <c r="AE626" s="141"/>
      <c r="AF626" s="141"/>
      <c r="AG626" s="141"/>
      <c r="AH626" s="141"/>
      <c r="AI626" s="141"/>
      <c r="AJ626" s="141"/>
      <c r="AK626" s="141"/>
      <c r="AL626" s="141"/>
      <c r="AM626" s="141"/>
      <c r="AN626" s="141"/>
      <c r="AO626" s="141"/>
      <c r="AP626" s="141"/>
      <c r="AQ626" s="141"/>
      <c r="AR626" s="141"/>
      <c r="AS626" s="141"/>
      <c r="AT626" s="141"/>
      <c r="AU626" s="141"/>
      <c r="AV626" s="141"/>
      <c r="AW626" s="141"/>
      <c r="AX626" s="141"/>
      <c r="AY626" s="39"/>
      <c r="AZ626" s="141"/>
      <c r="BA626" s="141"/>
      <c r="BB626" s="141"/>
      <c r="BC626" s="141"/>
      <c r="BD626" s="141"/>
      <c r="BE626" s="1"/>
    </row>
    <row r="627" spans="1:78" ht="15.75">
      <c r="A627">
        <v>668</v>
      </c>
      <c r="E627" s="45"/>
      <c r="H627" s="12"/>
      <c r="I627" s="192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39"/>
      <c r="AZ627" s="141"/>
      <c r="BA627" s="141"/>
      <c r="BB627" s="141"/>
      <c r="BC627" s="141"/>
      <c r="BD627" s="14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</row>
    <row r="628" spans="1:78" ht="18">
      <c r="A628">
        <v>669</v>
      </c>
      <c r="C628" s="51">
        <v>28</v>
      </c>
      <c r="E628" s="46"/>
      <c r="F628" s="47" t="s">
        <v>25</v>
      </c>
      <c r="G628" s="58"/>
      <c r="H628" s="58"/>
      <c r="I628" s="193"/>
      <c r="J628" s="164"/>
      <c r="K628" s="164"/>
      <c r="L628" s="164"/>
      <c r="M628" s="164"/>
      <c r="N628" s="164"/>
      <c r="O628" s="164"/>
      <c r="P628" s="164"/>
      <c r="Q628" s="164"/>
      <c r="R628" s="164"/>
      <c r="S628" s="164"/>
      <c r="T628" s="164"/>
      <c r="U628" s="164"/>
      <c r="V628" s="164"/>
      <c r="W628" s="164"/>
      <c r="X628" s="164"/>
      <c r="Y628" s="164"/>
      <c r="Z628" s="164"/>
      <c r="AA628" s="164"/>
      <c r="AB628" s="164"/>
      <c r="AC628" s="164"/>
      <c r="AD628" s="164"/>
      <c r="AE628" s="164"/>
      <c r="AF628" s="164"/>
      <c r="AG628" s="164"/>
      <c r="AH628" s="164"/>
      <c r="AI628" s="164"/>
      <c r="AJ628" s="164"/>
      <c r="AK628" s="164"/>
      <c r="AL628" s="164"/>
      <c r="AM628" s="164"/>
      <c r="AN628" s="164"/>
      <c r="AO628" s="164"/>
      <c r="AP628" s="164"/>
      <c r="AQ628" s="164"/>
      <c r="AR628" s="164"/>
      <c r="AS628" s="164"/>
      <c r="AY628" s="39"/>
      <c r="AZ628" s="141"/>
      <c r="BA628" s="141"/>
      <c r="BB628" s="141"/>
      <c r="BC628" s="141"/>
      <c r="BD628" s="14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</row>
    <row r="629" spans="1:57" ht="15.75">
      <c r="A629">
        <v>670</v>
      </c>
      <c r="E629" s="77"/>
      <c r="F629" s="79">
        <f>'RESUM MENSUAL ENVASOS'!F27</f>
        <v>43188</v>
      </c>
      <c r="G629" s="67"/>
      <c r="H629" s="67"/>
      <c r="I629" s="175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  <c r="W629" s="141"/>
      <c r="X629" s="141"/>
      <c r="Y629" s="141"/>
      <c r="Z629" s="141"/>
      <c r="AA629" s="141"/>
      <c r="AB629" s="141"/>
      <c r="AC629" s="141"/>
      <c r="AD629" s="141"/>
      <c r="AE629" s="141"/>
      <c r="AF629" s="141"/>
      <c r="AG629" s="141"/>
      <c r="AH629" s="141"/>
      <c r="AI629" s="141"/>
      <c r="AJ629" s="141"/>
      <c r="AK629" s="141"/>
      <c r="AL629" s="141"/>
      <c r="AM629" s="141"/>
      <c r="AN629" s="141"/>
      <c r="AO629" s="141"/>
      <c r="AP629" s="141"/>
      <c r="AQ629" s="141"/>
      <c r="AR629" s="141"/>
      <c r="AS629" s="141"/>
      <c r="AT629" s="141"/>
      <c r="AU629" s="141"/>
      <c r="AV629" s="141"/>
      <c r="AW629" s="141"/>
      <c r="AX629" s="141"/>
      <c r="AY629" s="39"/>
      <c r="AZ629" s="141"/>
      <c r="BA629" s="141"/>
      <c r="BB629" s="141"/>
      <c r="BC629" s="141"/>
      <c r="BD629" s="141"/>
      <c r="BE629" s="1"/>
    </row>
    <row r="630" spans="1:57" ht="15.75">
      <c r="A630">
        <v>671</v>
      </c>
      <c r="E630" s="55"/>
      <c r="F630" s="43" t="s">
        <v>6</v>
      </c>
      <c r="G630" s="43"/>
      <c r="H630" s="60"/>
      <c r="I630" s="195"/>
      <c r="J630" s="145"/>
      <c r="K630" s="145">
        <f aca="true" t="shared" si="27" ref="K630:AR630">K7</f>
        <v>1</v>
      </c>
      <c r="L630" s="145">
        <f t="shared" si="27"/>
        <v>2</v>
      </c>
      <c r="M630" s="145">
        <f t="shared" si="27"/>
        <v>3</v>
      </c>
      <c r="N630" s="145">
        <f t="shared" si="27"/>
        <v>4</v>
      </c>
      <c r="O630" s="145">
        <f t="shared" si="27"/>
        <v>5</v>
      </c>
      <c r="P630" s="145">
        <f t="shared" si="27"/>
        <v>6</v>
      </c>
      <c r="Q630" s="145">
        <f t="shared" si="27"/>
        <v>7</v>
      </c>
      <c r="R630" s="145">
        <f t="shared" si="27"/>
        <v>8</v>
      </c>
      <c r="S630" s="145">
        <f t="shared" si="27"/>
        <v>9</v>
      </c>
      <c r="T630" s="145">
        <f t="shared" si="27"/>
        <v>10</v>
      </c>
      <c r="U630" s="145">
        <f t="shared" si="27"/>
        <v>11</v>
      </c>
      <c r="V630" s="145">
        <f t="shared" si="27"/>
        <v>12</v>
      </c>
      <c r="W630" s="145">
        <f t="shared" si="27"/>
        <v>13</v>
      </c>
      <c r="X630" s="145">
        <f t="shared" si="27"/>
        <v>14</v>
      </c>
      <c r="Y630" s="145">
        <f t="shared" si="27"/>
        <v>15</v>
      </c>
      <c r="Z630" s="145">
        <f t="shared" si="27"/>
        <v>16</v>
      </c>
      <c r="AA630" s="145">
        <f t="shared" si="27"/>
        <v>17</v>
      </c>
      <c r="AB630" s="145">
        <f t="shared" si="27"/>
        <v>18</v>
      </c>
      <c r="AC630" s="145">
        <f t="shared" si="27"/>
        <v>19</v>
      </c>
      <c r="AD630" s="145">
        <f t="shared" si="27"/>
        <v>20</v>
      </c>
      <c r="AE630" s="145">
        <f t="shared" si="27"/>
        <v>21</v>
      </c>
      <c r="AF630" s="145">
        <f t="shared" si="27"/>
        <v>22</v>
      </c>
      <c r="AG630" s="145">
        <f t="shared" si="27"/>
        <v>23</v>
      </c>
      <c r="AH630" s="145">
        <f t="shared" si="27"/>
        <v>24</v>
      </c>
      <c r="AI630" s="145">
        <f t="shared" si="27"/>
        <v>25</v>
      </c>
      <c r="AJ630" s="145">
        <f t="shared" si="27"/>
        <v>26</v>
      </c>
      <c r="AK630" s="145">
        <f t="shared" si="27"/>
        <v>27</v>
      </c>
      <c r="AL630" s="145">
        <f t="shared" si="27"/>
        <v>28</v>
      </c>
      <c r="AM630" s="145">
        <f t="shared" si="27"/>
        <v>29</v>
      </c>
      <c r="AN630" s="145">
        <f t="shared" si="27"/>
        <v>30</v>
      </c>
      <c r="AO630" s="145">
        <f t="shared" si="27"/>
        <v>31</v>
      </c>
      <c r="AP630" s="145">
        <f t="shared" si="27"/>
        <v>0</v>
      </c>
      <c r="AQ630" s="145">
        <f t="shared" si="27"/>
        <v>0</v>
      </c>
      <c r="AR630" s="145">
        <f t="shared" si="27"/>
        <v>0</v>
      </c>
      <c r="AS630" s="145">
        <f aca="true" t="shared" si="28" ref="AS630:AX630">AS7</f>
        <v>0</v>
      </c>
      <c r="AT630" s="145">
        <f t="shared" si="28"/>
        <v>0</v>
      </c>
      <c r="AU630" s="145">
        <f t="shared" si="28"/>
        <v>0</v>
      </c>
      <c r="AV630" s="145">
        <f t="shared" si="28"/>
        <v>0</v>
      </c>
      <c r="AW630" s="145">
        <f t="shared" si="28"/>
        <v>0</v>
      </c>
      <c r="AX630" s="145">
        <f t="shared" si="28"/>
        <v>0</v>
      </c>
      <c r="AY630" s="39"/>
      <c r="AZ630" s="141"/>
      <c r="BA630" s="141"/>
      <c r="BB630" s="141"/>
      <c r="BC630" s="141"/>
      <c r="BD630" s="141"/>
      <c r="BE630" s="1"/>
    </row>
    <row r="631" spans="1:72" ht="15.75">
      <c r="A631">
        <v>672</v>
      </c>
      <c r="E631" s="42">
        <v>1</v>
      </c>
      <c r="F631" s="138" t="s">
        <v>33</v>
      </c>
      <c r="G631" s="136">
        <v>2</v>
      </c>
      <c r="H631" s="60">
        <v>1</v>
      </c>
      <c r="I631" s="148" t="s">
        <v>541</v>
      </c>
      <c r="J631"/>
      <c r="K631" s="170">
        <v>0.5</v>
      </c>
      <c r="M631" s="170">
        <v>1</v>
      </c>
      <c r="O631" s="170">
        <v>0.5</v>
      </c>
      <c r="Q631" s="170">
        <v>1</v>
      </c>
      <c r="R631" s="170">
        <v>0.5</v>
      </c>
      <c r="T631" s="170">
        <v>1</v>
      </c>
      <c r="V631" s="170">
        <v>0.5</v>
      </c>
      <c r="X631" s="170">
        <v>1</v>
      </c>
      <c r="Y631" s="170">
        <v>0.5</v>
      </c>
      <c r="AA631" s="170">
        <v>0.5</v>
      </c>
      <c r="AC631" s="170">
        <v>0.5</v>
      </c>
      <c r="AE631" s="170">
        <v>1</v>
      </c>
      <c r="AF631" s="170">
        <v>0.5</v>
      </c>
      <c r="AH631" s="170">
        <v>1</v>
      </c>
      <c r="AJ631" s="170">
        <v>0.5</v>
      </c>
      <c r="AL631" s="170">
        <v>1</v>
      </c>
      <c r="AM631" s="170">
        <v>0.5</v>
      </c>
      <c r="AO631" s="170">
        <v>1</v>
      </c>
      <c r="AX631" s="141"/>
      <c r="AY631" s="39"/>
      <c r="AZ631" s="141"/>
      <c r="BA631" s="141"/>
      <c r="BB631" s="141"/>
      <c r="BC631" s="141"/>
      <c r="BD631" s="14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spans="1:72" ht="15.75">
      <c r="A632">
        <v>673</v>
      </c>
      <c r="E632" s="42">
        <v>2</v>
      </c>
      <c r="F632" s="138" t="s">
        <v>492</v>
      </c>
      <c r="G632" s="136"/>
      <c r="H632" s="60">
        <v>1</v>
      </c>
      <c r="I632" s="148" t="s">
        <v>541</v>
      </c>
      <c r="J632"/>
      <c r="K632" s="170">
        <v>1</v>
      </c>
      <c r="M632" s="170">
        <v>1</v>
      </c>
      <c r="O632" s="170">
        <v>0.5</v>
      </c>
      <c r="R632" s="170">
        <v>0.5</v>
      </c>
      <c r="T632" s="170">
        <v>1</v>
      </c>
      <c r="V632" s="170">
        <v>1</v>
      </c>
      <c r="Y632" s="170">
        <v>1</v>
      </c>
      <c r="AA632" s="170">
        <v>1</v>
      </c>
      <c r="AC632" s="170">
        <v>1</v>
      </c>
      <c r="AF632" s="170">
        <v>1</v>
      </c>
      <c r="AH632" s="170">
        <v>1</v>
      </c>
      <c r="AJ632" s="170">
        <v>0.5</v>
      </c>
      <c r="AM632" s="170">
        <v>0.5</v>
      </c>
      <c r="AO632" s="170">
        <v>1</v>
      </c>
      <c r="AX632" s="141"/>
      <c r="AY632" s="39"/>
      <c r="AZ632" s="141"/>
      <c r="BA632" s="141"/>
      <c r="BB632" s="141"/>
      <c r="BC632" s="141"/>
      <c r="BD632" s="14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spans="5:72" ht="15.75">
      <c r="E633" s="42">
        <v>4</v>
      </c>
      <c r="F633" s="138" t="s">
        <v>322</v>
      </c>
      <c r="G633" s="136"/>
      <c r="H633" s="60">
        <v>1</v>
      </c>
      <c r="I633" s="148" t="s">
        <v>541</v>
      </c>
      <c r="J633"/>
      <c r="K633" s="170">
        <v>0.5</v>
      </c>
      <c r="M633" s="170">
        <v>1</v>
      </c>
      <c r="O633" s="170">
        <v>0.5</v>
      </c>
      <c r="R633" s="170">
        <v>1</v>
      </c>
      <c r="T633" s="170">
        <v>1</v>
      </c>
      <c r="V633" s="170">
        <v>0.5</v>
      </c>
      <c r="Y633" s="170">
        <v>0.5</v>
      </c>
      <c r="AA633" s="170">
        <v>1</v>
      </c>
      <c r="AC633" s="170">
        <v>0.5</v>
      </c>
      <c r="AF633" s="170">
        <v>0.5</v>
      </c>
      <c r="AH633" s="170">
        <v>0.5</v>
      </c>
      <c r="AJ633" s="170">
        <v>0.5</v>
      </c>
      <c r="AM633" s="170">
        <v>0.5</v>
      </c>
      <c r="AO633" s="170">
        <v>1</v>
      </c>
      <c r="AX633" s="141"/>
      <c r="AY633" s="39"/>
      <c r="AZ633" s="141"/>
      <c r="BA633" s="141"/>
      <c r="BB633" s="141"/>
      <c r="BC633" s="141"/>
      <c r="BD633" s="14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spans="1:72" ht="15.75">
      <c r="A634">
        <v>677</v>
      </c>
      <c r="E634" s="42">
        <v>5</v>
      </c>
      <c r="F634" s="138" t="s">
        <v>214</v>
      </c>
      <c r="G634" s="136">
        <v>2</v>
      </c>
      <c r="H634" s="60">
        <v>1</v>
      </c>
      <c r="I634" s="148" t="s">
        <v>541</v>
      </c>
      <c r="J634"/>
      <c r="K634" s="170">
        <v>0.5</v>
      </c>
      <c r="M634" s="170">
        <v>1</v>
      </c>
      <c r="O634" s="170">
        <v>1</v>
      </c>
      <c r="Q634" s="170">
        <v>1</v>
      </c>
      <c r="R634" s="170">
        <v>0.5</v>
      </c>
      <c r="T634" s="170">
        <v>0.5</v>
      </c>
      <c r="V634" s="170">
        <v>1</v>
      </c>
      <c r="X634" s="170">
        <v>0.5</v>
      </c>
      <c r="Y634" s="170">
        <v>0.5</v>
      </c>
      <c r="AA634" s="170">
        <v>1</v>
      </c>
      <c r="AC634" s="170">
        <v>0.5</v>
      </c>
      <c r="AE634" s="170">
        <v>1</v>
      </c>
      <c r="AF634" s="170">
        <v>0.5</v>
      </c>
      <c r="AH634" s="170">
        <v>1</v>
      </c>
      <c r="AJ634" s="170">
        <v>1</v>
      </c>
      <c r="AL634" s="170">
        <v>0.5</v>
      </c>
      <c r="AM634" s="170">
        <v>1</v>
      </c>
      <c r="AO634" s="170">
        <v>1</v>
      </c>
      <c r="AX634" s="141"/>
      <c r="AY634" s="39"/>
      <c r="AZ634" s="141"/>
      <c r="BA634" s="141"/>
      <c r="BB634" s="141"/>
      <c r="BC634" s="141"/>
      <c r="BD634" s="14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spans="1:72" ht="15.75">
      <c r="A635">
        <v>678</v>
      </c>
      <c r="E635" s="42">
        <v>6</v>
      </c>
      <c r="F635" s="138" t="s">
        <v>530</v>
      </c>
      <c r="G635" s="136">
        <v>2</v>
      </c>
      <c r="H635" s="60">
        <v>1</v>
      </c>
      <c r="I635" s="148" t="s">
        <v>541</v>
      </c>
      <c r="J635"/>
      <c r="K635" s="170">
        <v>1</v>
      </c>
      <c r="M635" s="170">
        <v>0.5</v>
      </c>
      <c r="O635" s="170">
        <v>0.5</v>
      </c>
      <c r="Q635" s="170">
        <v>0.5</v>
      </c>
      <c r="R635" s="170">
        <v>0.5</v>
      </c>
      <c r="T635" s="170">
        <v>1</v>
      </c>
      <c r="V635" s="170">
        <v>0.5</v>
      </c>
      <c r="X635" s="170">
        <v>0.5</v>
      </c>
      <c r="Y635" s="170">
        <v>1</v>
      </c>
      <c r="AA635" s="170">
        <v>0.5</v>
      </c>
      <c r="AC635" s="170">
        <v>1</v>
      </c>
      <c r="AE635" s="170">
        <v>0.5</v>
      </c>
      <c r="AF635" s="170">
        <v>0.5</v>
      </c>
      <c r="AH635" s="170">
        <v>0.5</v>
      </c>
      <c r="AJ635" s="170">
        <v>0.5</v>
      </c>
      <c r="AL635" s="170">
        <v>0.5</v>
      </c>
      <c r="AM635" s="170">
        <v>0.5</v>
      </c>
      <c r="AO635" s="170">
        <v>0.5</v>
      </c>
      <c r="AX635" s="141"/>
      <c r="AY635" s="39"/>
      <c r="AZ635" s="141"/>
      <c r="BA635" s="141"/>
      <c r="BB635" s="141"/>
      <c r="BC635" s="141"/>
      <c r="BD635" s="14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spans="1:78" ht="15.75">
      <c r="A636">
        <v>679</v>
      </c>
      <c r="E636" s="42">
        <v>7</v>
      </c>
      <c r="F636" s="138" t="s">
        <v>76</v>
      </c>
      <c r="G636" s="136">
        <v>2</v>
      </c>
      <c r="H636" s="60">
        <v>1</v>
      </c>
      <c r="I636" s="148" t="s">
        <v>541</v>
      </c>
      <c r="J636"/>
      <c r="K636" s="170">
        <v>0.5</v>
      </c>
      <c r="M636" s="170">
        <v>1</v>
      </c>
      <c r="O636" s="170">
        <v>0.5</v>
      </c>
      <c r="Q636" s="170">
        <v>1</v>
      </c>
      <c r="R636" s="170">
        <v>0.5</v>
      </c>
      <c r="T636" s="170">
        <v>0.5</v>
      </c>
      <c r="V636" s="170">
        <v>0.5</v>
      </c>
      <c r="X636" s="170">
        <v>1</v>
      </c>
      <c r="Y636" s="170">
        <v>0.5</v>
      </c>
      <c r="AA636" s="170">
        <v>1</v>
      </c>
      <c r="AC636" s="170">
        <v>0.5</v>
      </c>
      <c r="AE636" s="170">
        <v>0.5</v>
      </c>
      <c r="AF636" s="170">
        <v>0.5</v>
      </c>
      <c r="AH636" s="170">
        <v>1</v>
      </c>
      <c r="AJ636" s="170">
        <v>1</v>
      </c>
      <c r="AL636" s="170">
        <v>1</v>
      </c>
      <c r="AM636" s="170">
        <v>0.5</v>
      </c>
      <c r="AO636" s="170">
        <v>0.5</v>
      </c>
      <c r="AX636" s="141"/>
      <c r="AY636" s="39"/>
      <c r="AZ636" s="141"/>
      <c r="BA636" s="141"/>
      <c r="BB636" s="141"/>
      <c r="BC636" s="141"/>
      <c r="BD636" s="14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</row>
    <row r="637" spans="1:72" ht="15.75">
      <c r="A637">
        <v>680</v>
      </c>
      <c r="E637" s="42">
        <v>8</v>
      </c>
      <c r="F637" s="138" t="s">
        <v>215</v>
      </c>
      <c r="G637" s="136">
        <v>2</v>
      </c>
      <c r="H637" s="60">
        <v>1</v>
      </c>
      <c r="I637" s="148" t="s">
        <v>541</v>
      </c>
      <c r="J637"/>
      <c r="K637" s="170">
        <v>0.5</v>
      </c>
      <c r="M637" s="170">
        <v>0.5</v>
      </c>
      <c r="O637" s="170">
        <v>1</v>
      </c>
      <c r="Q637" s="170">
        <v>0.5</v>
      </c>
      <c r="R637" s="170">
        <v>1</v>
      </c>
      <c r="T637" s="170">
        <v>0.5</v>
      </c>
      <c r="V637" s="170">
        <v>1</v>
      </c>
      <c r="X637" s="170">
        <v>1</v>
      </c>
      <c r="Y637" s="170">
        <v>0.5</v>
      </c>
      <c r="AA637" s="170">
        <v>0.5</v>
      </c>
      <c r="AC637" s="170">
        <v>0.5</v>
      </c>
      <c r="AE637" s="170">
        <v>1</v>
      </c>
      <c r="AF637" s="170">
        <v>1</v>
      </c>
      <c r="AH637" s="170">
        <v>1</v>
      </c>
      <c r="AJ637" s="170">
        <v>1</v>
      </c>
      <c r="AL637" s="170">
        <v>0.5</v>
      </c>
      <c r="AM637" s="170">
        <v>1</v>
      </c>
      <c r="AO637" s="170">
        <v>1</v>
      </c>
      <c r="AX637" s="141"/>
      <c r="AY637" s="39"/>
      <c r="AZ637" s="141"/>
      <c r="BA637" s="141"/>
      <c r="BB637" s="141"/>
      <c r="BC637" s="141"/>
      <c r="BD637" s="14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spans="1:78" ht="15.75">
      <c r="A638">
        <v>681</v>
      </c>
      <c r="E638" s="42">
        <v>9</v>
      </c>
      <c r="F638" s="138" t="s">
        <v>77</v>
      </c>
      <c r="G638" s="136">
        <v>2</v>
      </c>
      <c r="H638" s="60">
        <v>1</v>
      </c>
      <c r="I638" s="148" t="s">
        <v>541</v>
      </c>
      <c r="J638"/>
      <c r="K638" s="170">
        <v>0.5</v>
      </c>
      <c r="M638" s="170">
        <v>0.5</v>
      </c>
      <c r="O638" s="170">
        <v>0.5</v>
      </c>
      <c r="Q638" s="170">
        <v>0.5</v>
      </c>
      <c r="R638" s="170">
        <v>0.5</v>
      </c>
      <c r="T638" s="170">
        <v>1</v>
      </c>
      <c r="V638" s="170">
        <v>0.5</v>
      </c>
      <c r="X638" s="170">
        <v>0.5</v>
      </c>
      <c r="Y638" s="170">
        <v>0.5</v>
      </c>
      <c r="AA638" s="170">
        <v>0.5</v>
      </c>
      <c r="AC638" s="170">
        <v>0.5</v>
      </c>
      <c r="AE638" s="170">
        <v>0.5</v>
      </c>
      <c r="AF638" s="170">
        <v>0.5</v>
      </c>
      <c r="AH638" s="170">
        <v>1</v>
      </c>
      <c r="AJ638" s="170">
        <v>0.5</v>
      </c>
      <c r="AL638" s="170">
        <v>0.5</v>
      </c>
      <c r="AM638" s="170">
        <v>0.5</v>
      </c>
      <c r="AO638" s="170">
        <v>0.5</v>
      </c>
      <c r="AX638" s="141"/>
      <c r="AY638" s="39"/>
      <c r="AZ638" s="141"/>
      <c r="BA638" s="141"/>
      <c r="BB638" s="141"/>
      <c r="BC638" s="141"/>
      <c r="BD638" s="14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</row>
    <row r="639" spans="1:78" ht="15.75">
      <c r="A639">
        <v>682</v>
      </c>
      <c r="E639" s="42">
        <v>10</v>
      </c>
      <c r="F639" s="138" t="s">
        <v>216</v>
      </c>
      <c r="G639" s="136">
        <v>1</v>
      </c>
      <c r="H639" s="60">
        <v>1</v>
      </c>
      <c r="I639" s="148" t="s">
        <v>541</v>
      </c>
      <c r="J639"/>
      <c r="K639" s="170">
        <v>0.5</v>
      </c>
      <c r="M639" s="170">
        <v>0.5</v>
      </c>
      <c r="O639" s="170">
        <v>0.5</v>
      </c>
      <c r="R639" s="170">
        <v>0.5</v>
      </c>
      <c r="T639" s="170">
        <v>1</v>
      </c>
      <c r="V639" s="170">
        <v>0.5</v>
      </c>
      <c r="Y639" s="170">
        <v>0.5</v>
      </c>
      <c r="AA639" s="170">
        <v>0.5</v>
      </c>
      <c r="AC639" s="170">
        <v>0.5</v>
      </c>
      <c r="AF639" s="170">
        <v>0.5</v>
      </c>
      <c r="AH639" s="170">
        <v>1</v>
      </c>
      <c r="AJ639" s="170">
        <v>0.5</v>
      </c>
      <c r="AM639" s="170">
        <v>0.5</v>
      </c>
      <c r="AO639" s="170">
        <v>1</v>
      </c>
      <c r="AX639" s="141"/>
      <c r="AY639" s="39"/>
      <c r="AZ639" s="141"/>
      <c r="BA639" s="141"/>
      <c r="BB639" s="141"/>
      <c r="BC639" s="141"/>
      <c r="BD639" s="14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</row>
    <row r="640" spans="5:78" ht="15.75">
      <c r="E640" s="42">
        <v>11</v>
      </c>
      <c r="F640" s="138" t="s">
        <v>217</v>
      </c>
      <c r="G640" s="136">
        <v>1</v>
      </c>
      <c r="H640" s="60">
        <v>1</v>
      </c>
      <c r="I640" s="148" t="s">
        <v>541</v>
      </c>
      <c r="J640"/>
      <c r="K640" s="170">
        <v>1</v>
      </c>
      <c r="M640" s="170">
        <v>0.5</v>
      </c>
      <c r="O640" s="170">
        <v>1</v>
      </c>
      <c r="R640" s="170">
        <v>1</v>
      </c>
      <c r="T640" s="170">
        <v>0.5</v>
      </c>
      <c r="V640" s="170">
        <v>1</v>
      </c>
      <c r="Y640" s="170">
        <v>1</v>
      </c>
      <c r="AA640" s="170">
        <v>1</v>
      </c>
      <c r="AC640" s="170">
        <v>1</v>
      </c>
      <c r="AF640" s="170">
        <v>1</v>
      </c>
      <c r="AH640" s="170">
        <v>0.5</v>
      </c>
      <c r="AJ640" s="170">
        <v>1</v>
      </c>
      <c r="AM640" s="170">
        <v>1</v>
      </c>
      <c r="AO640" s="170">
        <v>1</v>
      </c>
      <c r="AX640" s="141"/>
      <c r="AY640" s="39"/>
      <c r="AZ640" s="141"/>
      <c r="BA640" s="141"/>
      <c r="BB640" s="141"/>
      <c r="BC640" s="141"/>
      <c r="BD640" s="14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</row>
    <row r="641" spans="5:78" ht="15.75">
      <c r="E641" s="42">
        <v>12</v>
      </c>
      <c r="F641" s="138" t="s">
        <v>320</v>
      </c>
      <c r="G641" s="161" t="s">
        <v>319</v>
      </c>
      <c r="H641" s="60">
        <v>1</v>
      </c>
      <c r="I641" s="148" t="s">
        <v>541</v>
      </c>
      <c r="J641"/>
      <c r="K641" s="170">
        <v>1</v>
      </c>
      <c r="M641" s="170">
        <v>0.5</v>
      </c>
      <c r="O641" s="170">
        <v>1</v>
      </c>
      <c r="R641" s="170">
        <v>1</v>
      </c>
      <c r="T641" s="170">
        <v>1</v>
      </c>
      <c r="V641" s="170">
        <v>1</v>
      </c>
      <c r="Y641" s="170">
        <v>1</v>
      </c>
      <c r="AA641" s="170">
        <v>0.5</v>
      </c>
      <c r="AC641" s="170">
        <v>1</v>
      </c>
      <c r="AF641" s="170">
        <v>1</v>
      </c>
      <c r="AH641" s="170">
        <v>1</v>
      </c>
      <c r="AJ641" s="170">
        <v>1</v>
      </c>
      <c r="AM641" s="170">
        <v>1</v>
      </c>
      <c r="AO641" s="170">
        <v>1</v>
      </c>
      <c r="AX641" s="141"/>
      <c r="AY641" s="39"/>
      <c r="AZ641" s="141"/>
      <c r="BA641" s="141"/>
      <c r="BB641" s="141"/>
      <c r="BC641" s="141"/>
      <c r="BD641" s="14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</row>
    <row r="642" spans="5:78" ht="15.75">
      <c r="E642" s="42"/>
      <c r="F642" s="138" t="s">
        <v>429</v>
      </c>
      <c r="G642" s="161"/>
      <c r="H642" s="60">
        <v>1</v>
      </c>
      <c r="I642" s="148" t="s">
        <v>541</v>
      </c>
      <c r="J642"/>
      <c r="K642" s="170">
        <v>0.5</v>
      </c>
      <c r="M642" s="170">
        <v>1</v>
      </c>
      <c r="O642" s="170">
        <v>0.5</v>
      </c>
      <c r="R642" s="170">
        <v>0.5</v>
      </c>
      <c r="T642" s="170">
        <v>0.5</v>
      </c>
      <c r="V642" s="170">
        <v>0.5</v>
      </c>
      <c r="Y642" s="170">
        <v>0.5</v>
      </c>
      <c r="AA642" s="170">
        <v>0.5</v>
      </c>
      <c r="AC642" s="170">
        <v>0.5</v>
      </c>
      <c r="AF642" s="170">
        <v>0.5</v>
      </c>
      <c r="AH642" s="170">
        <v>0.5</v>
      </c>
      <c r="AJ642" s="170">
        <v>1</v>
      </c>
      <c r="AM642" s="170">
        <v>1</v>
      </c>
      <c r="AO642" s="170">
        <v>1</v>
      </c>
      <c r="AX642" s="141"/>
      <c r="AY642" s="39"/>
      <c r="AZ642" s="141"/>
      <c r="BA642" s="141"/>
      <c r="BB642" s="141"/>
      <c r="BC642" s="141"/>
      <c r="BD642" s="14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</row>
    <row r="643" spans="1:78" ht="15.75">
      <c r="A643">
        <v>684</v>
      </c>
      <c r="E643" s="42">
        <v>14</v>
      </c>
      <c r="F643" s="138" t="s">
        <v>218</v>
      </c>
      <c r="G643" s="136"/>
      <c r="H643" s="60">
        <v>1</v>
      </c>
      <c r="I643" s="148" t="s">
        <v>541</v>
      </c>
      <c r="J643"/>
      <c r="K643" s="170">
        <v>0.5</v>
      </c>
      <c r="M643" s="170">
        <v>1</v>
      </c>
      <c r="O643" s="170">
        <v>0.5</v>
      </c>
      <c r="R643" s="170">
        <v>0.5</v>
      </c>
      <c r="T643" s="170">
        <v>0.5</v>
      </c>
      <c r="V643" s="170">
        <v>0.5</v>
      </c>
      <c r="Y643" s="170">
        <v>0.5</v>
      </c>
      <c r="AA643" s="170">
        <v>1</v>
      </c>
      <c r="AC643" s="170">
        <v>1</v>
      </c>
      <c r="AF643" s="170">
        <v>0.5</v>
      </c>
      <c r="AH643" s="170">
        <v>1</v>
      </c>
      <c r="AJ643" s="170">
        <v>0.5</v>
      </c>
      <c r="AM643" s="170">
        <v>0.5</v>
      </c>
      <c r="AO643" s="170">
        <v>1</v>
      </c>
      <c r="AX643" s="141"/>
      <c r="AY643" s="39"/>
      <c r="AZ643" s="141"/>
      <c r="BA643" s="141"/>
      <c r="BB643" s="141"/>
      <c r="BC643" s="141"/>
      <c r="BD643" s="14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</row>
    <row r="644" spans="1:78" ht="15.75">
      <c r="A644">
        <v>685</v>
      </c>
      <c r="E644" s="42">
        <v>15</v>
      </c>
      <c r="F644" s="138" t="s">
        <v>219</v>
      </c>
      <c r="G644" s="136">
        <v>2</v>
      </c>
      <c r="H644" s="60">
        <v>1</v>
      </c>
      <c r="I644" s="148" t="s">
        <v>541</v>
      </c>
      <c r="J644"/>
      <c r="K644" s="170">
        <v>1</v>
      </c>
      <c r="M644" s="170">
        <v>0.5</v>
      </c>
      <c r="O644" s="170">
        <v>1</v>
      </c>
      <c r="Q644" s="170">
        <v>1</v>
      </c>
      <c r="R644" s="170">
        <v>1</v>
      </c>
      <c r="T644" s="170">
        <v>0.5</v>
      </c>
      <c r="V644" s="170">
        <v>1</v>
      </c>
      <c r="X644" s="170">
        <v>1</v>
      </c>
      <c r="Y644" s="170">
        <v>1</v>
      </c>
      <c r="AA644" s="170">
        <v>1</v>
      </c>
      <c r="AC644" s="170">
        <v>1</v>
      </c>
      <c r="AE644" s="170">
        <v>0.5</v>
      </c>
      <c r="AF644" s="170">
        <v>1</v>
      </c>
      <c r="AH644" s="170">
        <v>1</v>
      </c>
      <c r="AJ644" s="170">
        <v>1</v>
      </c>
      <c r="AL644" s="170">
        <v>1</v>
      </c>
      <c r="AM644" s="170">
        <v>1</v>
      </c>
      <c r="AO644" s="170">
        <v>1</v>
      </c>
      <c r="AX644" s="141"/>
      <c r="AY644" s="39"/>
      <c r="AZ644" s="141"/>
      <c r="BA644" s="141"/>
      <c r="BB644" s="141"/>
      <c r="BC644" s="141"/>
      <c r="BD644" s="14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</row>
    <row r="645" spans="1:78" ht="15.75">
      <c r="A645">
        <v>686</v>
      </c>
      <c r="E645" s="42">
        <v>16</v>
      </c>
      <c r="F645" s="138" t="s">
        <v>427</v>
      </c>
      <c r="G645" s="136"/>
      <c r="H645" s="60">
        <v>1</v>
      </c>
      <c r="I645" s="148" t="s">
        <v>541</v>
      </c>
      <c r="J645"/>
      <c r="K645" s="170">
        <v>1</v>
      </c>
      <c r="M645" s="170">
        <v>1</v>
      </c>
      <c r="O645" s="170">
        <v>1</v>
      </c>
      <c r="R645" s="170">
        <v>1</v>
      </c>
      <c r="T645" s="170">
        <v>0.5</v>
      </c>
      <c r="V645" s="170">
        <v>1</v>
      </c>
      <c r="Y645" s="170">
        <v>0.5</v>
      </c>
      <c r="AA645" s="170">
        <v>0.5</v>
      </c>
      <c r="AC645" s="170">
        <v>1</v>
      </c>
      <c r="AF645" s="170">
        <v>1</v>
      </c>
      <c r="AH645" s="170">
        <v>1</v>
      </c>
      <c r="AJ645" s="170">
        <v>1</v>
      </c>
      <c r="AM645" s="170">
        <v>1</v>
      </c>
      <c r="AO645" s="170">
        <v>1</v>
      </c>
      <c r="AX645" s="141"/>
      <c r="AY645" s="39"/>
      <c r="AZ645" s="141"/>
      <c r="BA645" s="141"/>
      <c r="BB645" s="141"/>
      <c r="BC645" s="141"/>
      <c r="BD645" s="14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</row>
    <row r="646" spans="1:78" ht="15.75">
      <c r="A646">
        <v>687</v>
      </c>
      <c r="E646" s="42">
        <v>17</v>
      </c>
      <c r="F646" s="138" t="s">
        <v>220</v>
      </c>
      <c r="G646" s="136"/>
      <c r="H646" s="60">
        <v>1</v>
      </c>
      <c r="I646" s="148" t="s">
        <v>541</v>
      </c>
      <c r="J646"/>
      <c r="K646" s="170">
        <v>1</v>
      </c>
      <c r="M646" s="170">
        <v>1</v>
      </c>
      <c r="O646" s="170">
        <v>1</v>
      </c>
      <c r="R646" s="170">
        <v>0.5</v>
      </c>
      <c r="T646" s="170">
        <v>1</v>
      </c>
      <c r="V646" s="170">
        <v>1</v>
      </c>
      <c r="Y646" s="170">
        <v>1</v>
      </c>
      <c r="AA646" s="170">
        <v>0.5</v>
      </c>
      <c r="AC646" s="170">
        <v>1</v>
      </c>
      <c r="AF646" s="170">
        <v>1</v>
      </c>
      <c r="AH646" s="170">
        <v>1</v>
      </c>
      <c r="AJ646" s="170">
        <v>1</v>
      </c>
      <c r="AM646" s="170">
        <v>1</v>
      </c>
      <c r="AO646" s="170">
        <v>1</v>
      </c>
      <c r="AX646" s="141"/>
      <c r="AY646" s="39"/>
      <c r="AZ646" s="141"/>
      <c r="BA646" s="141"/>
      <c r="BB646" s="141"/>
      <c r="BC646" s="141"/>
      <c r="BD646" s="14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</row>
    <row r="647" spans="1:78" ht="15.75">
      <c r="A647">
        <v>689</v>
      </c>
      <c r="E647" s="42">
        <v>18</v>
      </c>
      <c r="F647" s="138" t="s">
        <v>221</v>
      </c>
      <c r="G647" s="136"/>
      <c r="H647" s="60">
        <v>1</v>
      </c>
      <c r="I647" s="148" t="s">
        <v>541</v>
      </c>
      <c r="J647"/>
      <c r="K647" s="170">
        <v>0.5</v>
      </c>
      <c r="M647" s="170">
        <v>0.5</v>
      </c>
      <c r="O647" s="170">
        <v>0.5</v>
      </c>
      <c r="R647" s="170">
        <v>0.5</v>
      </c>
      <c r="T647" s="170">
        <v>0.5</v>
      </c>
      <c r="V647" s="170">
        <v>0.5</v>
      </c>
      <c r="Y647" s="170">
        <v>0.5</v>
      </c>
      <c r="AA647" s="170">
        <v>1</v>
      </c>
      <c r="AC647" s="170">
        <v>0.5</v>
      </c>
      <c r="AF647" s="170">
        <v>0.5</v>
      </c>
      <c r="AH647" s="170">
        <v>0.5</v>
      </c>
      <c r="AJ647" s="170">
        <v>0.5</v>
      </c>
      <c r="AM647" s="170">
        <v>0.5</v>
      </c>
      <c r="AO647" s="170">
        <v>1</v>
      </c>
      <c r="AS647" s="141"/>
      <c r="AT647" s="141"/>
      <c r="AU647" s="141"/>
      <c r="AV647" s="141"/>
      <c r="AW647" s="141"/>
      <c r="AX647" s="141"/>
      <c r="AY647" s="39"/>
      <c r="AZ647" s="141"/>
      <c r="BA647" s="141"/>
      <c r="BB647" s="141"/>
      <c r="BC647" s="141"/>
      <c r="BD647" s="14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</row>
    <row r="648" spans="1:72" ht="15.75">
      <c r="A648">
        <v>690</v>
      </c>
      <c r="E648" s="42">
        <v>19</v>
      </c>
      <c r="F648" s="138" t="s">
        <v>32</v>
      </c>
      <c r="G648" s="136"/>
      <c r="H648" s="60">
        <v>1</v>
      </c>
      <c r="I648" s="148"/>
      <c r="J648"/>
      <c r="O648" s="170">
        <v>0.5</v>
      </c>
      <c r="V648" s="170">
        <v>0.5</v>
      </c>
      <c r="AC648" s="170">
        <v>0.5</v>
      </c>
      <c r="AJ648" s="170">
        <v>0.5</v>
      </c>
      <c r="AS648" s="141"/>
      <c r="AT648" s="141"/>
      <c r="AU648" s="141"/>
      <c r="AV648" s="141"/>
      <c r="AW648" s="141"/>
      <c r="AX648" s="141"/>
      <c r="AY648" s="39"/>
      <c r="AZ648" s="141"/>
      <c r="BA648" s="141"/>
      <c r="BB648" s="141"/>
      <c r="BC648" s="141"/>
      <c r="BD648" s="14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spans="1:78" ht="15.75">
      <c r="A649">
        <v>691</v>
      </c>
      <c r="E649" s="42">
        <v>20</v>
      </c>
      <c r="F649" s="138" t="s">
        <v>204</v>
      </c>
      <c r="G649" s="136">
        <v>2</v>
      </c>
      <c r="H649" s="60">
        <v>1</v>
      </c>
      <c r="I649" s="148" t="s">
        <v>541</v>
      </c>
      <c r="J649"/>
      <c r="K649" s="170">
        <v>0.5</v>
      </c>
      <c r="M649" s="170">
        <v>0.5</v>
      </c>
      <c r="O649" s="170">
        <v>0.5</v>
      </c>
      <c r="Q649" s="170">
        <v>0.5</v>
      </c>
      <c r="R649" s="170">
        <v>0.5</v>
      </c>
      <c r="T649" s="170">
        <v>0.5</v>
      </c>
      <c r="V649" s="170">
        <v>0.5</v>
      </c>
      <c r="X649" s="170">
        <v>0.5</v>
      </c>
      <c r="Y649" s="170">
        <v>0.5</v>
      </c>
      <c r="AA649" s="170">
        <v>0.5</v>
      </c>
      <c r="AC649" s="170">
        <v>0.5</v>
      </c>
      <c r="AE649" s="170">
        <v>0.5</v>
      </c>
      <c r="AF649" s="170">
        <v>0.5</v>
      </c>
      <c r="AH649" s="170">
        <v>1</v>
      </c>
      <c r="AJ649" s="170">
        <v>0.5</v>
      </c>
      <c r="AL649" s="170">
        <v>0.5</v>
      </c>
      <c r="AM649" s="170">
        <v>0.5</v>
      </c>
      <c r="AO649" s="170">
        <v>1</v>
      </c>
      <c r="AS649" s="141"/>
      <c r="AT649" s="141"/>
      <c r="AU649" s="141"/>
      <c r="AV649" s="141"/>
      <c r="AW649" s="141"/>
      <c r="AX649" s="141"/>
      <c r="AY649" s="39"/>
      <c r="AZ649" s="141"/>
      <c r="BA649" s="141"/>
      <c r="BB649" s="141"/>
      <c r="BC649" s="141"/>
      <c r="BD649" s="14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</row>
    <row r="650" spans="1:78" ht="15.75">
      <c r="A650">
        <v>692</v>
      </c>
      <c r="E650" s="42">
        <v>21</v>
      </c>
      <c r="F650" s="138" t="s">
        <v>222</v>
      </c>
      <c r="G650" s="136">
        <v>1</v>
      </c>
      <c r="H650" s="60">
        <v>1</v>
      </c>
      <c r="I650" s="148" t="s">
        <v>541</v>
      </c>
      <c r="J650"/>
      <c r="K650" s="170">
        <v>0.5</v>
      </c>
      <c r="M650" s="170">
        <v>0.5</v>
      </c>
      <c r="O650" s="170">
        <v>0.5</v>
      </c>
      <c r="R650" s="170">
        <v>0.5</v>
      </c>
      <c r="T650" s="170">
        <v>0.5</v>
      </c>
      <c r="V650" s="170">
        <v>0.5</v>
      </c>
      <c r="Y650" s="170">
        <v>0.5</v>
      </c>
      <c r="AA650" s="170">
        <v>1</v>
      </c>
      <c r="AC650" s="170">
        <v>0.5</v>
      </c>
      <c r="AF650" s="170">
        <v>0.5</v>
      </c>
      <c r="AH650" s="170">
        <v>0.5</v>
      </c>
      <c r="AJ650" s="170">
        <v>0.5</v>
      </c>
      <c r="AM650" s="170">
        <v>0.5</v>
      </c>
      <c r="AO650" s="170">
        <v>0.5</v>
      </c>
      <c r="AS650" s="141"/>
      <c r="AT650" s="141"/>
      <c r="AU650" s="141"/>
      <c r="AV650" s="141"/>
      <c r="AW650" s="141"/>
      <c r="AX650" s="141"/>
      <c r="AY650" s="39"/>
      <c r="AZ650" s="141"/>
      <c r="BA650" s="141"/>
      <c r="BB650" s="141"/>
      <c r="BC650" s="141"/>
      <c r="BD650" s="14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</row>
    <row r="651" spans="1:78" ht="15.75">
      <c r="A651">
        <v>693</v>
      </c>
      <c r="E651" s="42">
        <v>22</v>
      </c>
      <c r="F651" s="138" t="s">
        <v>205</v>
      </c>
      <c r="G651" s="136">
        <v>1</v>
      </c>
      <c r="H651" s="60">
        <v>1</v>
      </c>
      <c r="I651" s="148" t="s">
        <v>541</v>
      </c>
      <c r="J651"/>
      <c r="K651" s="170">
        <v>0.5</v>
      </c>
      <c r="M651" s="170">
        <v>1</v>
      </c>
      <c r="O651" s="170">
        <v>0.5</v>
      </c>
      <c r="R651" s="170">
        <v>0.5</v>
      </c>
      <c r="T651" s="170">
        <v>1</v>
      </c>
      <c r="V651" s="170">
        <v>0.5</v>
      </c>
      <c r="Y651" s="170">
        <v>0.5</v>
      </c>
      <c r="AA651" s="170">
        <v>1</v>
      </c>
      <c r="AC651" s="170">
        <v>0.5</v>
      </c>
      <c r="AF651" s="170">
        <v>0.5</v>
      </c>
      <c r="AH651" s="170">
        <v>1</v>
      </c>
      <c r="AJ651" s="170">
        <v>0.5</v>
      </c>
      <c r="AM651" s="170">
        <v>0.5</v>
      </c>
      <c r="AO651" s="170">
        <v>1</v>
      </c>
      <c r="AS651" s="141"/>
      <c r="AT651" s="141"/>
      <c r="AU651" s="141"/>
      <c r="AV651" s="141"/>
      <c r="AW651" s="141"/>
      <c r="AX651" s="141"/>
      <c r="AY651" s="39"/>
      <c r="AZ651" s="141"/>
      <c r="BA651" s="141"/>
      <c r="BB651" s="141"/>
      <c r="BC651" s="141"/>
      <c r="BD651" s="14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</row>
    <row r="652" spans="1:78" ht="15.75">
      <c r="A652">
        <v>694</v>
      </c>
      <c r="E652" s="42">
        <v>23</v>
      </c>
      <c r="F652" s="138" t="s">
        <v>493</v>
      </c>
      <c r="G652" s="136">
        <v>1</v>
      </c>
      <c r="H652" s="60">
        <v>1</v>
      </c>
      <c r="I652" s="148" t="s">
        <v>541</v>
      </c>
      <c r="J652"/>
      <c r="K652" s="170">
        <v>0.5</v>
      </c>
      <c r="M652" s="170">
        <v>0.5</v>
      </c>
      <c r="O652" s="170">
        <v>1</v>
      </c>
      <c r="R652" s="170">
        <v>0.5</v>
      </c>
      <c r="T652" s="170">
        <v>0.5</v>
      </c>
      <c r="V652" s="170">
        <v>0.5</v>
      </c>
      <c r="Y652" s="170">
        <v>0.5</v>
      </c>
      <c r="AA652" s="170">
        <v>1</v>
      </c>
      <c r="AC652" s="170">
        <v>0.5</v>
      </c>
      <c r="AF652" s="170">
        <v>0.5</v>
      </c>
      <c r="AH652" s="170">
        <v>1</v>
      </c>
      <c r="AJ652" s="170">
        <v>0.5</v>
      </c>
      <c r="AM652" s="170">
        <v>0.5</v>
      </c>
      <c r="AO652" s="170">
        <v>1</v>
      </c>
      <c r="AS652" s="141"/>
      <c r="AT652" s="141"/>
      <c r="AU652" s="141"/>
      <c r="AV652" s="141"/>
      <c r="AW652" s="141"/>
      <c r="AX652" s="141"/>
      <c r="AY652" s="39"/>
      <c r="AZ652" s="141"/>
      <c r="BA652" s="141"/>
      <c r="BB652" s="141"/>
      <c r="BC652" s="141"/>
      <c r="BD652" s="14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</row>
    <row r="653" spans="1:78" ht="15.75">
      <c r="A653">
        <v>695</v>
      </c>
      <c r="E653" s="42">
        <v>24</v>
      </c>
      <c r="F653" s="138" t="s">
        <v>206</v>
      </c>
      <c r="G653" s="136">
        <v>2</v>
      </c>
      <c r="H653" s="60">
        <v>1</v>
      </c>
      <c r="I653" s="148" t="s">
        <v>541</v>
      </c>
      <c r="J653"/>
      <c r="K653" s="170">
        <v>0.5</v>
      </c>
      <c r="M653" s="170">
        <v>1</v>
      </c>
      <c r="O653" s="170">
        <v>0.5</v>
      </c>
      <c r="Q653" s="170">
        <v>0.5</v>
      </c>
      <c r="R653" s="170">
        <v>0.5</v>
      </c>
      <c r="T653" s="170">
        <v>0.5</v>
      </c>
      <c r="V653" s="170">
        <v>0.5</v>
      </c>
      <c r="X653" s="170">
        <v>0.5</v>
      </c>
      <c r="Y653" s="170">
        <v>0.5</v>
      </c>
      <c r="AA653" s="170">
        <v>1</v>
      </c>
      <c r="AC653" s="170">
        <v>0.5</v>
      </c>
      <c r="AE653" s="170">
        <v>1</v>
      </c>
      <c r="AF653" s="170">
        <v>0.5</v>
      </c>
      <c r="AH653" s="170">
        <v>1</v>
      </c>
      <c r="AJ653" s="170">
        <v>0.5</v>
      </c>
      <c r="AL653" s="170">
        <v>0.5</v>
      </c>
      <c r="AM653" s="170">
        <v>0.5</v>
      </c>
      <c r="AO653" s="170">
        <v>0.5</v>
      </c>
      <c r="AS653" s="141"/>
      <c r="AT653" s="141"/>
      <c r="AU653" s="141"/>
      <c r="AV653" s="141"/>
      <c r="AW653" s="141"/>
      <c r="AX653" s="141"/>
      <c r="AY653" s="39"/>
      <c r="AZ653" s="141"/>
      <c r="BA653" s="141"/>
      <c r="BB653" s="141"/>
      <c r="BC653" s="141"/>
      <c r="BD653" s="14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</row>
    <row r="654" spans="1:78" ht="15.75">
      <c r="A654">
        <v>696</v>
      </c>
      <c r="E654" s="42">
        <v>25</v>
      </c>
      <c r="F654" s="138" t="s">
        <v>207</v>
      </c>
      <c r="G654" s="136">
        <v>1</v>
      </c>
      <c r="H654" s="60">
        <v>1</v>
      </c>
      <c r="I654" s="148" t="s">
        <v>541</v>
      </c>
      <c r="J654"/>
      <c r="K654" s="170">
        <v>1</v>
      </c>
      <c r="M654" s="170">
        <v>1</v>
      </c>
      <c r="O654" s="170">
        <v>1</v>
      </c>
      <c r="R654" s="170">
        <v>1</v>
      </c>
      <c r="T654" s="170">
        <v>1</v>
      </c>
      <c r="V654" s="170">
        <v>1</v>
      </c>
      <c r="Y654" s="170">
        <v>1</v>
      </c>
      <c r="AA654" s="170">
        <v>1</v>
      </c>
      <c r="AC654" s="170">
        <v>1</v>
      </c>
      <c r="AF654" s="170">
        <v>1</v>
      </c>
      <c r="AH654" s="170">
        <v>1</v>
      </c>
      <c r="AJ654" s="170">
        <v>1</v>
      </c>
      <c r="AM654" s="170">
        <v>1</v>
      </c>
      <c r="AO654" s="170">
        <v>0.5</v>
      </c>
      <c r="AS654" s="141"/>
      <c r="AT654" s="141"/>
      <c r="AU654" s="141"/>
      <c r="AV654" s="141"/>
      <c r="AW654" s="141"/>
      <c r="AX654" s="141"/>
      <c r="AY654" s="39"/>
      <c r="AZ654" s="141"/>
      <c r="BA654" s="141"/>
      <c r="BB654" s="141"/>
      <c r="BC654" s="141"/>
      <c r="BD654" s="14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</row>
    <row r="655" spans="1:78" ht="15.75">
      <c r="A655">
        <v>697</v>
      </c>
      <c r="E655" s="42">
        <v>26</v>
      </c>
      <c r="F655" s="138" t="s">
        <v>208</v>
      </c>
      <c r="G655" s="136">
        <v>2</v>
      </c>
      <c r="H655" s="60">
        <v>1</v>
      </c>
      <c r="I655" s="148" t="s">
        <v>541</v>
      </c>
      <c r="J655"/>
      <c r="K655" s="170">
        <v>0.5</v>
      </c>
      <c r="M655" s="170">
        <v>1</v>
      </c>
      <c r="O655" s="170">
        <v>0.5</v>
      </c>
      <c r="Q655" s="170">
        <v>1</v>
      </c>
      <c r="R655" s="170">
        <v>0.5</v>
      </c>
      <c r="T655" s="170">
        <v>0.5</v>
      </c>
      <c r="V655" s="170">
        <v>0.5</v>
      </c>
      <c r="X655" s="170">
        <v>1</v>
      </c>
      <c r="Y655" s="170">
        <v>0.5</v>
      </c>
      <c r="AA655" s="170">
        <v>1</v>
      </c>
      <c r="AC655" s="170">
        <v>0.5</v>
      </c>
      <c r="AE655" s="170">
        <v>1</v>
      </c>
      <c r="AF655" s="170">
        <v>0.5</v>
      </c>
      <c r="AH655" s="170">
        <v>1</v>
      </c>
      <c r="AJ655" s="170">
        <v>0.5</v>
      </c>
      <c r="AL655" s="170">
        <v>1</v>
      </c>
      <c r="AM655" s="170">
        <v>0.5</v>
      </c>
      <c r="AO655" s="170">
        <v>0.5</v>
      </c>
      <c r="AS655" s="141"/>
      <c r="AT655" s="141"/>
      <c r="AU655" s="141"/>
      <c r="AV655" s="141"/>
      <c r="AW655" s="141"/>
      <c r="AX655" s="141"/>
      <c r="AY655" s="39"/>
      <c r="AZ655" s="141"/>
      <c r="BA655" s="141"/>
      <c r="BB655" s="141"/>
      <c r="BC655" s="141"/>
      <c r="BD655" s="14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</row>
    <row r="656" spans="1:78" ht="15.75">
      <c r="A656">
        <v>698</v>
      </c>
      <c r="E656" s="42">
        <v>27</v>
      </c>
      <c r="F656" s="138" t="s">
        <v>494</v>
      </c>
      <c r="G656" s="136">
        <v>2</v>
      </c>
      <c r="H656" s="60">
        <v>1</v>
      </c>
      <c r="I656" s="148" t="s">
        <v>541</v>
      </c>
      <c r="J656"/>
      <c r="K656" s="170">
        <v>0.5</v>
      </c>
      <c r="M656" s="170">
        <v>1</v>
      </c>
      <c r="O656" s="170">
        <v>0.5</v>
      </c>
      <c r="Q656" s="170">
        <v>0.5</v>
      </c>
      <c r="R656" s="170">
        <v>0.5</v>
      </c>
      <c r="T656" s="170">
        <v>1</v>
      </c>
      <c r="V656" s="170">
        <v>0.5</v>
      </c>
      <c r="X656" s="170">
        <v>1</v>
      </c>
      <c r="Y656" s="170">
        <v>0.5</v>
      </c>
      <c r="AA656" s="170">
        <v>1</v>
      </c>
      <c r="AC656" s="170">
        <v>0.5</v>
      </c>
      <c r="AE656" s="170">
        <v>1</v>
      </c>
      <c r="AF656" s="170">
        <v>0.5</v>
      </c>
      <c r="AH656" s="170">
        <v>1</v>
      </c>
      <c r="AL656" s="170">
        <v>0.5</v>
      </c>
      <c r="AO656" s="170">
        <v>1</v>
      </c>
      <c r="AS656" s="141"/>
      <c r="AT656" s="141"/>
      <c r="AU656" s="141"/>
      <c r="AV656" s="141"/>
      <c r="AW656" s="141"/>
      <c r="AX656" s="141"/>
      <c r="AY656" s="39"/>
      <c r="AZ656" s="141"/>
      <c r="BA656" s="141"/>
      <c r="BB656" s="141"/>
      <c r="BC656" s="141"/>
      <c r="BD656" s="14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</row>
    <row r="657" spans="1:78" ht="15.75">
      <c r="A657">
        <v>699</v>
      </c>
      <c r="E657" s="42">
        <v>28</v>
      </c>
      <c r="F657" s="138" t="s">
        <v>495</v>
      </c>
      <c r="G657" s="136">
        <v>1</v>
      </c>
      <c r="H657" s="60">
        <v>1</v>
      </c>
      <c r="I657" s="148" t="s">
        <v>541</v>
      </c>
      <c r="J657"/>
      <c r="K657" s="170">
        <v>0.5</v>
      </c>
      <c r="M657" s="170">
        <v>1</v>
      </c>
      <c r="O657" s="170">
        <v>0.5</v>
      </c>
      <c r="R657" s="170">
        <v>0.5</v>
      </c>
      <c r="T657" s="170">
        <v>1</v>
      </c>
      <c r="V657" s="170">
        <v>0.5</v>
      </c>
      <c r="Y657" s="170">
        <v>0.5</v>
      </c>
      <c r="AA657" s="170">
        <v>1</v>
      </c>
      <c r="AC657" s="170">
        <v>0.5</v>
      </c>
      <c r="AF657" s="170">
        <v>0.5</v>
      </c>
      <c r="AH657" s="170">
        <v>1</v>
      </c>
      <c r="AJ657" s="170">
        <v>0.5</v>
      </c>
      <c r="AM657" s="170">
        <v>0.5</v>
      </c>
      <c r="AO657" s="170">
        <v>0.5</v>
      </c>
      <c r="AS657" s="141"/>
      <c r="AT657" s="141"/>
      <c r="AU657" s="141"/>
      <c r="AV657" s="141"/>
      <c r="AW657" s="141"/>
      <c r="AX657" s="141"/>
      <c r="AY657" s="39"/>
      <c r="AZ657" s="141"/>
      <c r="BA657" s="141"/>
      <c r="BB657" s="141"/>
      <c r="BC657" s="141"/>
      <c r="BD657" s="14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</row>
    <row r="658" spans="1:78" ht="15.75">
      <c r="A658">
        <v>700</v>
      </c>
      <c r="E658" s="42">
        <v>29</v>
      </c>
      <c r="F658" s="138" t="s">
        <v>209</v>
      </c>
      <c r="G658" s="136">
        <v>1</v>
      </c>
      <c r="H658" s="60">
        <v>1</v>
      </c>
      <c r="I658" s="148" t="s">
        <v>541</v>
      </c>
      <c r="J658"/>
      <c r="K658" s="170">
        <v>0.5</v>
      </c>
      <c r="M658" s="170">
        <v>1</v>
      </c>
      <c r="O658" s="170">
        <v>0.5</v>
      </c>
      <c r="R658" s="170">
        <v>0.5</v>
      </c>
      <c r="T658" s="170">
        <v>0.5</v>
      </c>
      <c r="V658" s="170">
        <v>0.5</v>
      </c>
      <c r="Y658" s="170">
        <v>0.5</v>
      </c>
      <c r="AA658" s="170">
        <v>0.5</v>
      </c>
      <c r="AC658" s="170">
        <v>0.5</v>
      </c>
      <c r="AF658" s="170">
        <v>0.5</v>
      </c>
      <c r="AH658" s="170">
        <v>1</v>
      </c>
      <c r="AJ658" s="170">
        <v>0.5</v>
      </c>
      <c r="AM658" s="170">
        <v>0.5</v>
      </c>
      <c r="AO658" s="170">
        <v>1</v>
      </c>
      <c r="AS658" s="141"/>
      <c r="AT658" s="141"/>
      <c r="AU658" s="141"/>
      <c r="AV658" s="141"/>
      <c r="AW658" s="141"/>
      <c r="AX658" s="141"/>
      <c r="AY658" s="39"/>
      <c r="AZ658" s="141"/>
      <c r="BA658" s="141"/>
      <c r="BB658" s="141"/>
      <c r="BC658" s="141"/>
      <c r="BD658" s="14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</row>
    <row r="659" spans="1:78" ht="15.75">
      <c r="A659">
        <v>701</v>
      </c>
      <c r="E659" s="42">
        <v>30</v>
      </c>
      <c r="F659" s="138" t="s">
        <v>36</v>
      </c>
      <c r="G659" s="136"/>
      <c r="H659" s="60">
        <v>1</v>
      </c>
      <c r="I659" s="148"/>
      <c r="J659"/>
      <c r="O659" s="172">
        <v>1</v>
      </c>
      <c r="V659" s="172">
        <v>1</v>
      </c>
      <c r="AC659" s="172">
        <v>1</v>
      </c>
      <c r="AJ659" s="172">
        <v>1</v>
      </c>
      <c r="AS659" s="141"/>
      <c r="AT659" s="141"/>
      <c r="AU659" s="141"/>
      <c r="AV659" s="141"/>
      <c r="AW659" s="141"/>
      <c r="AX659" s="141"/>
      <c r="AY659" s="39"/>
      <c r="AZ659" s="141"/>
      <c r="BA659" s="141"/>
      <c r="BB659" s="141"/>
      <c r="BC659" s="141"/>
      <c r="BD659" s="14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</row>
    <row r="660" spans="1:78" ht="15.75">
      <c r="A660">
        <v>702</v>
      </c>
      <c r="E660" s="42">
        <v>31</v>
      </c>
      <c r="F660" s="138" t="s">
        <v>223</v>
      </c>
      <c r="G660" s="136">
        <v>1</v>
      </c>
      <c r="H660" s="60">
        <v>1</v>
      </c>
      <c r="I660" s="148" t="s">
        <v>541</v>
      </c>
      <c r="J660"/>
      <c r="K660" s="170">
        <v>0.5</v>
      </c>
      <c r="M660" s="170">
        <v>1</v>
      </c>
      <c r="O660" s="170">
        <v>0.5</v>
      </c>
      <c r="R660" s="170">
        <v>0.5</v>
      </c>
      <c r="T660" s="170">
        <v>0.5</v>
      </c>
      <c r="Y660" s="170">
        <v>1</v>
      </c>
      <c r="AC660" s="170">
        <v>1</v>
      </c>
      <c r="AF660" s="170">
        <v>1</v>
      </c>
      <c r="AH660" s="170">
        <v>1</v>
      </c>
      <c r="AJ660" s="170">
        <v>1</v>
      </c>
      <c r="AM660" s="170">
        <v>1</v>
      </c>
      <c r="AO660" s="170">
        <v>1</v>
      </c>
      <c r="AS660" s="141"/>
      <c r="AT660" s="141"/>
      <c r="AU660" s="141"/>
      <c r="AV660" s="141"/>
      <c r="AW660" s="141"/>
      <c r="AX660" s="141"/>
      <c r="AY660" s="39"/>
      <c r="AZ660" s="141"/>
      <c r="BA660" s="141"/>
      <c r="BB660" s="141"/>
      <c r="BC660" s="141"/>
      <c r="BD660" s="14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</row>
    <row r="661" spans="5:78" ht="15.75">
      <c r="E661" s="42">
        <v>32</v>
      </c>
      <c r="F661" s="138" t="s">
        <v>210</v>
      </c>
      <c r="G661" s="136">
        <v>1</v>
      </c>
      <c r="H661" s="60">
        <v>1</v>
      </c>
      <c r="I661" s="148" t="s">
        <v>541</v>
      </c>
      <c r="J661"/>
      <c r="K661" s="170">
        <v>0.5</v>
      </c>
      <c r="M661" s="170">
        <v>0.5</v>
      </c>
      <c r="O661" s="170">
        <v>0.5</v>
      </c>
      <c r="R661" s="170">
        <v>0.5</v>
      </c>
      <c r="T661" s="170">
        <v>1</v>
      </c>
      <c r="V661" s="170">
        <v>1</v>
      </c>
      <c r="Y661" s="170">
        <v>0.5</v>
      </c>
      <c r="AA661" s="170">
        <v>1</v>
      </c>
      <c r="AC661" s="170">
        <v>0.5</v>
      </c>
      <c r="AF661" s="170">
        <v>0.5</v>
      </c>
      <c r="AH661" s="170">
        <v>1</v>
      </c>
      <c r="AJ661" s="170">
        <v>1</v>
      </c>
      <c r="AM661" s="170">
        <v>1</v>
      </c>
      <c r="AO661" s="170">
        <v>0.5</v>
      </c>
      <c r="AS661" s="141"/>
      <c r="AT661" s="141"/>
      <c r="AU661" s="141"/>
      <c r="AV661" s="141"/>
      <c r="AW661" s="141"/>
      <c r="AX661" s="141"/>
      <c r="AY661" s="39"/>
      <c r="AZ661" s="141"/>
      <c r="BA661" s="141"/>
      <c r="BB661" s="141"/>
      <c r="BC661" s="141"/>
      <c r="BD661" s="14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</row>
    <row r="662" spans="5:78" ht="15.75">
      <c r="E662" s="42">
        <v>33</v>
      </c>
      <c r="F662" s="138" t="s">
        <v>211</v>
      </c>
      <c r="G662" s="136">
        <v>1</v>
      </c>
      <c r="H662" s="60">
        <v>1</v>
      </c>
      <c r="I662" s="148" t="s">
        <v>541</v>
      </c>
      <c r="J662"/>
      <c r="K662" s="170">
        <v>0.5</v>
      </c>
      <c r="M662" s="170">
        <v>1</v>
      </c>
      <c r="O662" s="170">
        <v>0.5</v>
      </c>
      <c r="R662" s="170">
        <v>0.5</v>
      </c>
      <c r="T662" s="170">
        <v>1</v>
      </c>
      <c r="V662" s="170">
        <v>0.5</v>
      </c>
      <c r="Y662" s="170">
        <v>0.5</v>
      </c>
      <c r="AA662" s="170">
        <v>0.5</v>
      </c>
      <c r="AC662" s="170">
        <v>0.5</v>
      </c>
      <c r="AF662" s="170">
        <v>0.5</v>
      </c>
      <c r="AH662" s="170">
        <v>0.5</v>
      </c>
      <c r="AJ662" s="170">
        <v>0.5</v>
      </c>
      <c r="AM662" s="170">
        <v>0.5</v>
      </c>
      <c r="AO662" s="170">
        <v>0.5</v>
      </c>
      <c r="AS662" s="141"/>
      <c r="AT662" s="141"/>
      <c r="AU662" s="141"/>
      <c r="AV662" s="141"/>
      <c r="AW662" s="141"/>
      <c r="AX662" s="141"/>
      <c r="AY662" s="39"/>
      <c r="AZ662" s="141"/>
      <c r="BA662" s="141"/>
      <c r="BB662" s="141"/>
      <c r="BC662" s="141"/>
      <c r="BD662" s="14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</row>
    <row r="663" spans="5:78" ht="15.75">
      <c r="E663" s="42">
        <v>34</v>
      </c>
      <c r="F663" s="138" t="s">
        <v>213</v>
      </c>
      <c r="G663" s="136">
        <v>2</v>
      </c>
      <c r="H663" s="60">
        <v>1</v>
      </c>
      <c r="I663" s="148" t="s">
        <v>541</v>
      </c>
      <c r="J663"/>
      <c r="K663" s="170">
        <v>0.5</v>
      </c>
      <c r="M663" s="170">
        <v>0.5</v>
      </c>
      <c r="O663" s="170">
        <v>0.5</v>
      </c>
      <c r="Q663" s="170">
        <v>0.5</v>
      </c>
      <c r="R663" s="170">
        <v>0.5</v>
      </c>
      <c r="T663" s="170">
        <v>1</v>
      </c>
      <c r="V663" s="170">
        <v>0.5</v>
      </c>
      <c r="X663" s="170">
        <v>0.5</v>
      </c>
      <c r="Y663" s="170">
        <v>0.5</v>
      </c>
      <c r="AA663" s="170">
        <v>0.5</v>
      </c>
      <c r="AC663" s="170">
        <v>0.5</v>
      </c>
      <c r="AE663" s="170">
        <v>1</v>
      </c>
      <c r="AF663" s="170">
        <v>0.5</v>
      </c>
      <c r="AH663" s="170">
        <v>1</v>
      </c>
      <c r="AJ663" s="170">
        <v>0.5</v>
      </c>
      <c r="AL663" s="170">
        <v>0.5</v>
      </c>
      <c r="AM663" s="170">
        <v>0.5</v>
      </c>
      <c r="AO663" s="170">
        <v>1</v>
      </c>
      <c r="AS663" s="141"/>
      <c r="AT663" s="141"/>
      <c r="AU663" s="141"/>
      <c r="AV663" s="141"/>
      <c r="AW663" s="141"/>
      <c r="AX663" s="141"/>
      <c r="AY663" s="39"/>
      <c r="AZ663" s="141"/>
      <c r="BA663" s="141"/>
      <c r="BB663" s="141"/>
      <c r="BC663" s="141"/>
      <c r="BD663" s="14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</row>
    <row r="664" spans="5:78" ht="15.75">
      <c r="E664" s="42">
        <v>35</v>
      </c>
      <c r="F664" s="138" t="s">
        <v>212</v>
      </c>
      <c r="G664" s="136">
        <v>1</v>
      </c>
      <c r="H664" s="60">
        <v>1</v>
      </c>
      <c r="I664" s="148" t="s">
        <v>541</v>
      </c>
      <c r="J664"/>
      <c r="K664" s="170">
        <v>1</v>
      </c>
      <c r="M664" s="170">
        <v>0.5</v>
      </c>
      <c r="O664" s="170">
        <v>0.5</v>
      </c>
      <c r="R664" s="170">
        <v>1</v>
      </c>
      <c r="T664" s="170">
        <v>1</v>
      </c>
      <c r="V664" s="170">
        <v>1</v>
      </c>
      <c r="Y664" s="170">
        <v>0.5</v>
      </c>
      <c r="AA664" s="170">
        <v>1</v>
      </c>
      <c r="AC664" s="170">
        <v>1</v>
      </c>
      <c r="AF664" s="170">
        <v>1</v>
      </c>
      <c r="AH664" s="170">
        <v>1</v>
      </c>
      <c r="AJ664" s="170">
        <v>1</v>
      </c>
      <c r="AM664" s="170">
        <v>1</v>
      </c>
      <c r="AO664" s="170">
        <v>0.5</v>
      </c>
      <c r="AS664" s="141"/>
      <c r="AT664" s="141"/>
      <c r="AU664" s="141"/>
      <c r="AV664" s="141"/>
      <c r="AW664" s="141"/>
      <c r="AX664" s="141"/>
      <c r="AY664" s="39"/>
      <c r="AZ664" s="141"/>
      <c r="BA664" s="141"/>
      <c r="BB664" s="141"/>
      <c r="BC664" s="141"/>
      <c r="BD664" s="14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</row>
    <row r="665" spans="1:78" ht="15.75">
      <c r="A665">
        <v>703</v>
      </c>
      <c r="E665" s="42">
        <v>36</v>
      </c>
      <c r="F665" s="138" t="s">
        <v>419</v>
      </c>
      <c r="G665" s="136">
        <v>2</v>
      </c>
      <c r="H665" s="60">
        <v>1</v>
      </c>
      <c r="I665" s="148" t="s">
        <v>541</v>
      </c>
      <c r="J665"/>
      <c r="K665" s="170">
        <v>0.5</v>
      </c>
      <c r="M665" s="170">
        <v>0.5</v>
      </c>
      <c r="O665" s="170">
        <v>1</v>
      </c>
      <c r="Q665" s="170">
        <v>1</v>
      </c>
      <c r="R665" s="170">
        <v>0.5</v>
      </c>
      <c r="T665" s="170">
        <v>1</v>
      </c>
      <c r="V665" s="170">
        <v>0.5</v>
      </c>
      <c r="X665" s="170">
        <v>0.5</v>
      </c>
      <c r="Y665" s="170">
        <v>0.5</v>
      </c>
      <c r="AA665" s="170">
        <v>0.5</v>
      </c>
      <c r="AC665" s="170">
        <v>0.5</v>
      </c>
      <c r="AE665" s="170">
        <v>0.5</v>
      </c>
      <c r="AF665" s="170">
        <v>0.5</v>
      </c>
      <c r="AH665" s="170">
        <v>0.5</v>
      </c>
      <c r="AJ665" s="170">
        <v>0.5</v>
      </c>
      <c r="AL665" s="170">
        <v>1</v>
      </c>
      <c r="AM665" s="170">
        <v>0.5</v>
      </c>
      <c r="AO665" s="170">
        <v>1</v>
      </c>
      <c r="AS665" s="141"/>
      <c r="AT665" s="141"/>
      <c r="AU665" s="141"/>
      <c r="AV665" s="141"/>
      <c r="AW665" s="141"/>
      <c r="AX665" s="141"/>
      <c r="AY665" s="39"/>
      <c r="AZ665" s="141"/>
      <c r="BA665" s="141"/>
      <c r="BB665" s="141"/>
      <c r="BC665" s="141"/>
      <c r="BD665" s="14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</row>
    <row r="666" spans="1:78" ht="15.75">
      <c r="A666">
        <v>704</v>
      </c>
      <c r="E666" s="42">
        <v>37</v>
      </c>
      <c r="F666" s="138" t="s">
        <v>419</v>
      </c>
      <c r="G666" s="136">
        <v>2</v>
      </c>
      <c r="H666" s="60">
        <v>1</v>
      </c>
      <c r="I666" s="148" t="s">
        <v>541</v>
      </c>
      <c r="J666"/>
      <c r="K666" s="170">
        <v>0.5</v>
      </c>
      <c r="M666" s="170">
        <v>0.5</v>
      </c>
      <c r="O666" s="170">
        <v>0.5</v>
      </c>
      <c r="Q666" s="170">
        <v>0.5</v>
      </c>
      <c r="R666" s="170">
        <v>0.5</v>
      </c>
      <c r="T666" s="170">
        <v>1</v>
      </c>
      <c r="V666" s="170">
        <v>0.5</v>
      </c>
      <c r="X666" s="170">
        <v>0.5</v>
      </c>
      <c r="Y666" s="170">
        <v>0.5</v>
      </c>
      <c r="AA666" s="170">
        <v>1</v>
      </c>
      <c r="AC666" s="170">
        <v>0.5</v>
      </c>
      <c r="AE666" s="170">
        <v>1</v>
      </c>
      <c r="AF666" s="170">
        <v>0.5</v>
      </c>
      <c r="AH666" s="170">
        <v>0.5</v>
      </c>
      <c r="AJ666" s="170">
        <v>0.5</v>
      </c>
      <c r="AL666" s="170">
        <v>0.5</v>
      </c>
      <c r="AM666" s="170">
        <v>0.5</v>
      </c>
      <c r="AO666" s="170">
        <v>1</v>
      </c>
      <c r="AS666" s="141"/>
      <c r="AT666" s="141"/>
      <c r="AU666" s="141"/>
      <c r="AV666" s="141"/>
      <c r="AW666" s="141"/>
      <c r="AX666" s="141"/>
      <c r="AY666" s="39"/>
      <c r="AZ666" s="141"/>
      <c r="BA666" s="141"/>
      <c r="BB666" s="141"/>
      <c r="BC666" s="141"/>
      <c r="BD666" s="14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</row>
    <row r="667" spans="1:78" ht="15.75">
      <c r="A667">
        <v>705</v>
      </c>
      <c r="E667" s="42">
        <v>38</v>
      </c>
      <c r="F667" s="138" t="s">
        <v>420</v>
      </c>
      <c r="G667" s="136">
        <v>2</v>
      </c>
      <c r="H667" s="60">
        <v>1</v>
      </c>
      <c r="I667" s="148" t="s">
        <v>541</v>
      </c>
      <c r="J667"/>
      <c r="K667" s="170">
        <v>0.5</v>
      </c>
      <c r="M667" s="170">
        <v>1</v>
      </c>
      <c r="O667" s="170">
        <v>0.5</v>
      </c>
      <c r="Q667" s="170">
        <v>0.5</v>
      </c>
      <c r="R667" s="170">
        <v>0.5</v>
      </c>
      <c r="T667" s="170">
        <v>0.5</v>
      </c>
      <c r="V667" s="170">
        <v>0.5</v>
      </c>
      <c r="X667" s="170">
        <v>0.5</v>
      </c>
      <c r="Y667" s="170">
        <v>0.5</v>
      </c>
      <c r="AA667" s="170">
        <v>1</v>
      </c>
      <c r="AC667" s="170">
        <v>0.5</v>
      </c>
      <c r="AE667" s="170">
        <v>0.5</v>
      </c>
      <c r="AF667" s="170">
        <v>0.5</v>
      </c>
      <c r="AH667" s="170">
        <v>1</v>
      </c>
      <c r="AJ667" s="170">
        <v>0.5</v>
      </c>
      <c r="AL667" s="170">
        <v>0.5</v>
      </c>
      <c r="AM667" s="170">
        <v>0.5</v>
      </c>
      <c r="AO667" s="170">
        <v>1</v>
      </c>
      <c r="AS667" s="141"/>
      <c r="AT667" s="141"/>
      <c r="AU667" s="141"/>
      <c r="AV667" s="141"/>
      <c r="AW667" s="141"/>
      <c r="AX667" s="141"/>
      <c r="AY667" s="39"/>
      <c r="AZ667" s="141"/>
      <c r="BA667" s="141"/>
      <c r="BB667" s="141"/>
      <c r="BC667" s="141"/>
      <c r="BD667" s="14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</row>
    <row r="668" spans="5:78" ht="15.75">
      <c r="E668" s="42">
        <v>39</v>
      </c>
      <c r="F668" s="138" t="s">
        <v>421</v>
      </c>
      <c r="G668" s="136">
        <v>2</v>
      </c>
      <c r="H668" s="60">
        <v>1</v>
      </c>
      <c r="I668" s="148" t="s">
        <v>541</v>
      </c>
      <c r="J668"/>
      <c r="K668" s="170">
        <v>0.5</v>
      </c>
      <c r="M668" s="170">
        <v>1</v>
      </c>
      <c r="O668" s="170">
        <v>0.5</v>
      </c>
      <c r="Q668" s="170">
        <v>0.5</v>
      </c>
      <c r="R668" s="170">
        <v>0.5</v>
      </c>
      <c r="T668" s="170">
        <v>1</v>
      </c>
      <c r="V668" s="170">
        <v>1</v>
      </c>
      <c r="X668" s="170">
        <v>0.5</v>
      </c>
      <c r="Y668" s="170">
        <v>0.5</v>
      </c>
      <c r="AA668" s="170">
        <v>1</v>
      </c>
      <c r="AC668" s="170">
        <v>0.5</v>
      </c>
      <c r="AE668" s="170">
        <v>0.5</v>
      </c>
      <c r="AF668" s="170">
        <v>0.5</v>
      </c>
      <c r="AH668" s="170">
        <v>0.5</v>
      </c>
      <c r="AJ668" s="170">
        <v>0.5</v>
      </c>
      <c r="AL668" s="170">
        <v>0.5</v>
      </c>
      <c r="AM668" s="170">
        <v>0.5</v>
      </c>
      <c r="AO668" s="170">
        <v>0.5</v>
      </c>
      <c r="AS668" s="141"/>
      <c r="AT668" s="141"/>
      <c r="AU668" s="141"/>
      <c r="AV668" s="141"/>
      <c r="AW668" s="141"/>
      <c r="AX668" s="141"/>
      <c r="AY668" s="39"/>
      <c r="AZ668" s="141"/>
      <c r="BA668" s="141"/>
      <c r="BB668" s="141"/>
      <c r="BC668" s="141"/>
      <c r="BD668" s="14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</row>
    <row r="669" spans="5:78" ht="15.75">
      <c r="E669" s="42"/>
      <c r="F669" s="138" t="s">
        <v>529</v>
      </c>
      <c r="G669" s="136"/>
      <c r="H669" s="60">
        <v>1</v>
      </c>
      <c r="I669" s="148" t="s">
        <v>541</v>
      </c>
      <c r="J669"/>
      <c r="K669" s="170">
        <v>0.5</v>
      </c>
      <c r="M669" s="170">
        <v>0.5</v>
      </c>
      <c r="O669" s="170">
        <v>0.5</v>
      </c>
      <c r="R669" s="170">
        <v>0.5</v>
      </c>
      <c r="T669" s="170">
        <v>0.5</v>
      </c>
      <c r="V669" s="170">
        <v>1</v>
      </c>
      <c r="Y669" s="170">
        <v>0.5</v>
      </c>
      <c r="AA669" s="170">
        <v>0.5</v>
      </c>
      <c r="AC669" s="170">
        <v>1</v>
      </c>
      <c r="AF669" s="170">
        <v>0.5</v>
      </c>
      <c r="AH669" s="170">
        <v>0.5</v>
      </c>
      <c r="AJ669" s="170">
        <v>0.5</v>
      </c>
      <c r="AM669" s="170">
        <v>0.5</v>
      </c>
      <c r="AO669" s="170">
        <v>1</v>
      </c>
      <c r="AS669" s="141"/>
      <c r="AT669" s="141"/>
      <c r="AU669" s="141"/>
      <c r="AV669" s="141"/>
      <c r="AW669" s="141"/>
      <c r="AX669" s="141"/>
      <c r="AY669" s="39"/>
      <c r="AZ669" s="141"/>
      <c r="BA669" s="141"/>
      <c r="BB669" s="141"/>
      <c r="BC669" s="141"/>
      <c r="BD669" s="14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</row>
    <row r="670" spans="5:78" ht="15.75">
      <c r="E670" s="42"/>
      <c r="F670" s="138" t="s">
        <v>422</v>
      </c>
      <c r="G670" s="136">
        <v>2</v>
      </c>
      <c r="H670" s="60">
        <v>1</v>
      </c>
      <c r="I670" s="148" t="s">
        <v>541</v>
      </c>
      <c r="J670"/>
      <c r="K670" s="170">
        <v>0.5</v>
      </c>
      <c r="M670" s="170">
        <v>1</v>
      </c>
      <c r="O670" s="170">
        <v>1</v>
      </c>
      <c r="Q670" s="170">
        <v>0.5</v>
      </c>
      <c r="R670" s="170">
        <v>0.5</v>
      </c>
      <c r="T670" s="170">
        <v>1</v>
      </c>
      <c r="V670" s="170">
        <v>0.5</v>
      </c>
      <c r="X670" s="170">
        <v>1</v>
      </c>
      <c r="Y670" s="170">
        <v>0.5</v>
      </c>
      <c r="AA670" s="170">
        <v>1</v>
      </c>
      <c r="AC670" s="170">
        <v>0.5</v>
      </c>
      <c r="AE670" s="170">
        <v>1</v>
      </c>
      <c r="AF670" s="170">
        <v>0.5</v>
      </c>
      <c r="AH670" s="170">
        <v>0.5</v>
      </c>
      <c r="AJ670" s="170">
        <v>0.5</v>
      </c>
      <c r="AL670" s="170">
        <v>1</v>
      </c>
      <c r="AM670" s="170">
        <v>0.5</v>
      </c>
      <c r="AO670" s="170">
        <v>1</v>
      </c>
      <c r="AS670" s="141"/>
      <c r="AT670" s="141"/>
      <c r="AU670" s="141"/>
      <c r="AV670" s="141"/>
      <c r="AW670" s="141"/>
      <c r="AX670" s="141"/>
      <c r="AY670" s="39"/>
      <c r="AZ670" s="141"/>
      <c r="BA670" s="141"/>
      <c r="BB670" s="141"/>
      <c r="BC670" s="141"/>
      <c r="BD670" s="14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</row>
    <row r="671" spans="1:78" ht="15.75">
      <c r="A671">
        <v>706</v>
      </c>
      <c r="E671" s="42">
        <v>40</v>
      </c>
      <c r="F671" s="138" t="s">
        <v>78</v>
      </c>
      <c r="G671" s="136">
        <v>2</v>
      </c>
      <c r="H671" s="60">
        <v>1</v>
      </c>
      <c r="I671" s="148" t="s">
        <v>541</v>
      </c>
      <c r="J671"/>
      <c r="K671" s="170">
        <v>0.5</v>
      </c>
      <c r="M671" s="170">
        <v>0.5</v>
      </c>
      <c r="O671" s="170">
        <v>0.5</v>
      </c>
      <c r="Q671" s="170">
        <v>0.5</v>
      </c>
      <c r="R671" s="170">
        <v>0.5</v>
      </c>
      <c r="T671" s="170">
        <v>1</v>
      </c>
      <c r="V671" s="170">
        <v>0.5</v>
      </c>
      <c r="X671" s="170">
        <v>0.5</v>
      </c>
      <c r="Y671" s="170">
        <v>0.5</v>
      </c>
      <c r="AA671" s="170">
        <v>0.5</v>
      </c>
      <c r="AC671" s="170">
        <v>0.5</v>
      </c>
      <c r="AE671" s="170">
        <v>1</v>
      </c>
      <c r="AF671" s="170">
        <v>0.5</v>
      </c>
      <c r="AH671" s="170">
        <v>0.5</v>
      </c>
      <c r="AJ671" s="170">
        <v>0.5</v>
      </c>
      <c r="AL671" s="170">
        <v>0.5</v>
      </c>
      <c r="AM671" s="170">
        <v>0.5</v>
      </c>
      <c r="AO671" s="170">
        <v>0.5</v>
      </c>
      <c r="AS671" s="141"/>
      <c r="AT671" s="141"/>
      <c r="AU671" s="141"/>
      <c r="AV671" s="141"/>
      <c r="AW671" s="141"/>
      <c r="AX671" s="141"/>
      <c r="AY671" s="39"/>
      <c r="AZ671" s="141"/>
      <c r="BA671" s="141"/>
      <c r="BB671" s="141"/>
      <c r="BC671" s="141"/>
      <c r="BD671" s="14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</row>
    <row r="672" spans="1:78" ht="15.75">
      <c r="A672">
        <v>709</v>
      </c>
      <c r="E672" s="42">
        <v>41</v>
      </c>
      <c r="F672" s="138" t="s">
        <v>224</v>
      </c>
      <c r="G672" s="136"/>
      <c r="H672" s="60">
        <v>1</v>
      </c>
      <c r="I672" s="148"/>
      <c r="J672"/>
      <c r="O672" s="170">
        <v>0.5</v>
      </c>
      <c r="V672" s="170">
        <v>0.5</v>
      </c>
      <c r="AC672" s="170">
        <v>0.5</v>
      </c>
      <c r="AJ672" s="170">
        <v>0.5</v>
      </c>
      <c r="AS672" s="141"/>
      <c r="AT672" s="141"/>
      <c r="AU672" s="141"/>
      <c r="AV672" s="141"/>
      <c r="AW672" s="141"/>
      <c r="AX672" s="141"/>
      <c r="AY672" s="39"/>
      <c r="AZ672" s="141"/>
      <c r="BA672" s="141"/>
      <c r="BB672" s="141"/>
      <c r="BC672" s="141"/>
      <c r="BD672" s="14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</row>
    <row r="673" spans="1:78" ht="15.75">
      <c r="A673">
        <v>711</v>
      </c>
      <c r="E673" s="42">
        <v>42</v>
      </c>
      <c r="F673" s="138" t="s">
        <v>225</v>
      </c>
      <c r="G673" s="136"/>
      <c r="H673" s="60">
        <v>1</v>
      </c>
      <c r="I673" s="148"/>
      <c r="J673"/>
      <c r="O673" s="170">
        <v>0.5</v>
      </c>
      <c r="V673" s="170">
        <v>1</v>
      </c>
      <c r="AC673" s="170">
        <v>1</v>
      </c>
      <c r="AJ673" s="170">
        <v>1</v>
      </c>
      <c r="AS673" s="141"/>
      <c r="AT673" s="141"/>
      <c r="AU673" s="141"/>
      <c r="AV673" s="141"/>
      <c r="AW673" s="141"/>
      <c r="AX673" s="141"/>
      <c r="AY673" s="39"/>
      <c r="AZ673" s="141"/>
      <c r="BA673" s="141"/>
      <c r="BB673" s="141"/>
      <c r="BC673" s="141"/>
      <c r="BD673" s="14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</row>
    <row r="674" spans="1:78" ht="15.75">
      <c r="A674">
        <v>712</v>
      </c>
      <c r="E674" s="42">
        <v>43</v>
      </c>
      <c r="F674" s="138" t="s">
        <v>226</v>
      </c>
      <c r="G674" s="136"/>
      <c r="H674" s="60">
        <v>1</v>
      </c>
      <c r="I674" s="148"/>
      <c r="J674"/>
      <c r="O674" s="170">
        <v>0.5</v>
      </c>
      <c r="V674" s="170">
        <v>0.5</v>
      </c>
      <c r="AC674" s="170">
        <v>0.5</v>
      </c>
      <c r="AJ674" s="170">
        <v>0.5</v>
      </c>
      <c r="AS674" s="141"/>
      <c r="AT674" s="141"/>
      <c r="AU674" s="141"/>
      <c r="AV674" s="141"/>
      <c r="AW674" s="141"/>
      <c r="AX674" s="141"/>
      <c r="AY674" s="39"/>
      <c r="AZ674" s="141"/>
      <c r="BA674" s="141"/>
      <c r="BB674" s="141"/>
      <c r="BC674" s="141"/>
      <c r="BD674" s="14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</row>
    <row r="675" spans="1:78" ht="15.75">
      <c r="A675">
        <v>713</v>
      </c>
      <c r="E675" s="42">
        <v>44</v>
      </c>
      <c r="F675" s="138" t="s">
        <v>227</v>
      </c>
      <c r="G675" s="136"/>
      <c r="H675" s="60">
        <v>1</v>
      </c>
      <c r="I675" s="148" t="s">
        <v>541</v>
      </c>
      <c r="J675"/>
      <c r="K675" s="170">
        <v>1</v>
      </c>
      <c r="M675" s="170">
        <v>1</v>
      </c>
      <c r="O675" s="170">
        <v>0.5</v>
      </c>
      <c r="R675" s="170">
        <v>1</v>
      </c>
      <c r="T675" s="170">
        <v>1</v>
      </c>
      <c r="V675" s="170">
        <v>1</v>
      </c>
      <c r="Y675" s="170">
        <v>1</v>
      </c>
      <c r="AA675" s="170">
        <v>1</v>
      </c>
      <c r="AC675" s="170">
        <v>1</v>
      </c>
      <c r="AF675" s="170">
        <v>1</v>
      </c>
      <c r="AH675" s="170">
        <v>1</v>
      </c>
      <c r="AJ675" s="170">
        <v>1</v>
      </c>
      <c r="AM675" s="170">
        <v>1</v>
      </c>
      <c r="AO675" s="170">
        <v>1</v>
      </c>
      <c r="AS675" s="141"/>
      <c r="AT675" s="141"/>
      <c r="AU675" s="141"/>
      <c r="AV675" s="141"/>
      <c r="AW675" s="141"/>
      <c r="AX675" s="141"/>
      <c r="AY675" s="39"/>
      <c r="AZ675" s="141"/>
      <c r="BA675" s="141"/>
      <c r="BB675" s="141"/>
      <c r="BC675" s="141"/>
      <c r="BD675" s="14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</row>
    <row r="676" spans="5:78" ht="15.75">
      <c r="E676" s="42">
        <v>45</v>
      </c>
      <c r="F676" s="138" t="s">
        <v>227</v>
      </c>
      <c r="G676" s="136"/>
      <c r="H676" s="60">
        <v>1</v>
      </c>
      <c r="I676" s="148" t="s">
        <v>541</v>
      </c>
      <c r="J676"/>
      <c r="K676" s="170">
        <v>1</v>
      </c>
      <c r="M676" s="170">
        <v>0.5</v>
      </c>
      <c r="O676" s="170">
        <v>0.5</v>
      </c>
      <c r="R676" s="170">
        <v>0.5</v>
      </c>
      <c r="T676" s="170">
        <v>0.5</v>
      </c>
      <c r="V676" s="170">
        <v>1</v>
      </c>
      <c r="Y676" s="170">
        <v>0.5</v>
      </c>
      <c r="AA676" s="170">
        <v>1</v>
      </c>
      <c r="AC676" s="170">
        <v>0.5</v>
      </c>
      <c r="AF676" s="170">
        <v>0.5</v>
      </c>
      <c r="AH676" s="170">
        <v>0.5</v>
      </c>
      <c r="AJ676" s="170">
        <v>1</v>
      </c>
      <c r="AM676" s="170">
        <v>1</v>
      </c>
      <c r="AO676" s="170">
        <v>0.5</v>
      </c>
      <c r="AS676" s="141"/>
      <c r="AT676" s="141"/>
      <c r="AU676" s="141"/>
      <c r="AV676" s="141"/>
      <c r="AW676" s="141"/>
      <c r="AX676" s="141"/>
      <c r="AY676" s="39"/>
      <c r="AZ676" s="141"/>
      <c r="BA676" s="141"/>
      <c r="BB676" s="141"/>
      <c r="BC676" s="141"/>
      <c r="BD676" s="14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</row>
    <row r="677" spans="1:78" ht="15.75">
      <c r="A677">
        <v>715</v>
      </c>
      <c r="E677" s="42">
        <v>46</v>
      </c>
      <c r="F677" s="138" t="s">
        <v>228</v>
      </c>
      <c r="G677" s="136">
        <v>2</v>
      </c>
      <c r="H677" s="67">
        <v>1</v>
      </c>
      <c r="I677" s="148" t="s">
        <v>541</v>
      </c>
      <c r="J677"/>
      <c r="K677" s="170">
        <v>0.5</v>
      </c>
      <c r="M677" s="170">
        <v>0.5</v>
      </c>
      <c r="O677" s="170">
        <v>0.5</v>
      </c>
      <c r="Q677" s="170">
        <v>1</v>
      </c>
      <c r="R677" s="170">
        <v>0.5</v>
      </c>
      <c r="T677" s="170">
        <v>1</v>
      </c>
      <c r="V677" s="170">
        <v>0.5</v>
      </c>
      <c r="X677" s="170">
        <v>1</v>
      </c>
      <c r="Y677" s="170">
        <v>0.5</v>
      </c>
      <c r="AA677" s="170">
        <v>1</v>
      </c>
      <c r="AC677" s="170">
        <v>0.5</v>
      </c>
      <c r="AE677" s="170">
        <v>0.5</v>
      </c>
      <c r="AF677" s="170">
        <v>0.5</v>
      </c>
      <c r="AH677" s="170">
        <v>0.5</v>
      </c>
      <c r="AJ677" s="170">
        <v>0.5</v>
      </c>
      <c r="AL677" s="170">
        <v>0.5</v>
      </c>
      <c r="AM677" s="170">
        <v>0.5</v>
      </c>
      <c r="AO677" s="170">
        <v>1</v>
      </c>
      <c r="AS677" s="31"/>
      <c r="AT677" s="31"/>
      <c r="AU677" s="31"/>
      <c r="AV677" s="31"/>
      <c r="AW677" s="31"/>
      <c r="AX677" s="31"/>
      <c r="AY677" s="39"/>
      <c r="AZ677" s="141"/>
      <c r="BA677" s="141"/>
      <c r="BB677" s="141"/>
      <c r="BC677" s="141"/>
      <c r="BD677" s="14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</row>
    <row r="678" spans="5:78" ht="15.75">
      <c r="E678" s="42">
        <v>47</v>
      </c>
      <c r="F678" s="138" t="s">
        <v>229</v>
      </c>
      <c r="G678" s="136">
        <v>2</v>
      </c>
      <c r="H678" s="67">
        <v>1</v>
      </c>
      <c r="I678" s="148" t="s">
        <v>541</v>
      </c>
      <c r="J678"/>
      <c r="K678" s="170">
        <v>0.5</v>
      </c>
      <c r="M678" s="170">
        <v>0.5</v>
      </c>
      <c r="O678" s="170">
        <v>0.5</v>
      </c>
      <c r="Q678" s="170">
        <v>1</v>
      </c>
      <c r="R678" s="170">
        <v>0.5</v>
      </c>
      <c r="T678" s="170">
        <v>1</v>
      </c>
      <c r="V678" s="170">
        <v>0.5</v>
      </c>
      <c r="X678" s="170">
        <v>1</v>
      </c>
      <c r="Y678" s="170">
        <v>0.5</v>
      </c>
      <c r="AA678" s="170">
        <v>1</v>
      </c>
      <c r="AC678" s="170">
        <v>0.5</v>
      </c>
      <c r="AE678" s="170">
        <v>1</v>
      </c>
      <c r="AF678" s="170">
        <v>0.5</v>
      </c>
      <c r="AH678" s="170">
        <v>1</v>
      </c>
      <c r="AJ678" s="170">
        <v>0.5</v>
      </c>
      <c r="AL678" s="170">
        <v>1</v>
      </c>
      <c r="AM678" s="170">
        <v>0.5</v>
      </c>
      <c r="AO678" s="170">
        <v>0.5</v>
      </c>
      <c r="AS678" s="31"/>
      <c r="AT678" s="31"/>
      <c r="AU678" s="31"/>
      <c r="AV678" s="31"/>
      <c r="AW678" s="31"/>
      <c r="AX678" s="31"/>
      <c r="AY678" s="39"/>
      <c r="AZ678" s="141"/>
      <c r="BA678" s="141"/>
      <c r="BB678" s="141"/>
      <c r="BC678" s="141"/>
      <c r="BD678" s="14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</row>
    <row r="679" spans="5:78" ht="15.75">
      <c r="E679" s="42">
        <v>48</v>
      </c>
      <c r="F679" s="138" t="s">
        <v>230</v>
      </c>
      <c r="G679" s="136">
        <v>1</v>
      </c>
      <c r="H679" s="67">
        <v>1</v>
      </c>
      <c r="I679" s="148" t="s">
        <v>541</v>
      </c>
      <c r="J679"/>
      <c r="K679" s="170">
        <v>0.5</v>
      </c>
      <c r="M679" s="170">
        <v>1</v>
      </c>
      <c r="O679" s="170">
        <v>0.5</v>
      </c>
      <c r="R679" s="170">
        <v>0.5</v>
      </c>
      <c r="T679" s="170">
        <v>0.5</v>
      </c>
      <c r="V679" s="170">
        <v>0.5</v>
      </c>
      <c r="Y679" s="170">
        <v>0.5</v>
      </c>
      <c r="AA679" s="170">
        <v>0.5</v>
      </c>
      <c r="AC679" s="170">
        <v>0.5</v>
      </c>
      <c r="AF679" s="170">
        <v>0.5</v>
      </c>
      <c r="AH679" s="170">
        <v>1</v>
      </c>
      <c r="AJ679" s="170">
        <v>0.5</v>
      </c>
      <c r="AM679" s="170">
        <v>0.5</v>
      </c>
      <c r="AO679" s="170">
        <v>1</v>
      </c>
      <c r="AS679" s="31"/>
      <c r="AT679" s="31"/>
      <c r="AU679" s="31"/>
      <c r="AV679" s="31"/>
      <c r="AW679" s="31"/>
      <c r="AX679" s="31"/>
      <c r="AY679" s="39"/>
      <c r="AZ679" s="141"/>
      <c r="BA679" s="141"/>
      <c r="BB679" s="141"/>
      <c r="BC679" s="141"/>
      <c r="BD679" s="14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</row>
    <row r="680" spans="5:78" ht="15.75">
      <c r="E680" s="42">
        <v>49</v>
      </c>
      <c r="F680" s="138" t="s">
        <v>231</v>
      </c>
      <c r="G680" s="136">
        <v>1</v>
      </c>
      <c r="H680" s="67">
        <v>1</v>
      </c>
      <c r="I680" s="148" t="s">
        <v>541</v>
      </c>
      <c r="J680"/>
      <c r="K680" s="170">
        <v>0.5</v>
      </c>
      <c r="M680" s="170">
        <v>0.5</v>
      </c>
      <c r="O680" s="170">
        <v>0.5</v>
      </c>
      <c r="R680" s="170">
        <v>0.5</v>
      </c>
      <c r="T680" s="170">
        <v>0.5</v>
      </c>
      <c r="V680" s="170">
        <v>0.5</v>
      </c>
      <c r="Y680" s="170">
        <v>0.5</v>
      </c>
      <c r="AA680" s="170">
        <v>1</v>
      </c>
      <c r="AC680" s="170">
        <v>0.5</v>
      </c>
      <c r="AF680" s="170">
        <v>0.5</v>
      </c>
      <c r="AH680" s="170">
        <v>1</v>
      </c>
      <c r="AJ680" s="170">
        <v>0.5</v>
      </c>
      <c r="AM680" s="170">
        <v>0.5</v>
      </c>
      <c r="AO680" s="170">
        <v>1</v>
      </c>
      <c r="AS680" s="31"/>
      <c r="AT680" s="31"/>
      <c r="AU680" s="31"/>
      <c r="AV680" s="31"/>
      <c r="AW680" s="31"/>
      <c r="AX680" s="31"/>
      <c r="AY680" s="39"/>
      <c r="AZ680" s="141"/>
      <c r="BA680" s="141"/>
      <c r="BB680" s="141"/>
      <c r="BC680" s="141"/>
      <c r="BD680" s="14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</row>
    <row r="681" spans="5:78" ht="15.75">
      <c r="E681" s="42">
        <v>51</v>
      </c>
      <c r="F681" s="138" t="s">
        <v>321</v>
      </c>
      <c r="G681" s="136"/>
      <c r="H681" s="67">
        <v>1</v>
      </c>
      <c r="I681" s="148" t="s">
        <v>541</v>
      </c>
      <c r="J681"/>
      <c r="K681" s="170">
        <v>0.5</v>
      </c>
      <c r="M681" s="170">
        <v>0.5</v>
      </c>
      <c r="O681" s="170">
        <v>0.5</v>
      </c>
      <c r="R681" s="170">
        <v>0.5</v>
      </c>
      <c r="T681" s="170">
        <v>0.5</v>
      </c>
      <c r="V681" s="170">
        <v>0.5</v>
      </c>
      <c r="Y681" s="170">
        <v>0.5</v>
      </c>
      <c r="AA681" s="170">
        <v>0.5</v>
      </c>
      <c r="AC681" s="170">
        <v>1</v>
      </c>
      <c r="AF681" s="170">
        <v>0.5</v>
      </c>
      <c r="AH681" s="170">
        <v>0.5</v>
      </c>
      <c r="AJ681" s="170">
        <v>0.5</v>
      </c>
      <c r="AM681" s="170">
        <v>0.5</v>
      </c>
      <c r="AO681" s="170">
        <v>1</v>
      </c>
      <c r="AS681" s="31"/>
      <c r="AT681" s="31"/>
      <c r="AU681" s="31"/>
      <c r="AV681" s="31"/>
      <c r="AW681" s="31"/>
      <c r="AX681" s="31"/>
      <c r="AY681" s="39"/>
      <c r="AZ681" s="141"/>
      <c r="BA681" s="141"/>
      <c r="BB681" s="141"/>
      <c r="BC681" s="141"/>
      <c r="BD681" s="14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</row>
    <row r="682" spans="5:78" ht="15.75">
      <c r="E682" s="42">
        <v>52</v>
      </c>
      <c r="F682" s="138" t="s">
        <v>339</v>
      </c>
      <c r="G682" s="136"/>
      <c r="H682" s="67">
        <v>1</v>
      </c>
      <c r="I682" s="148" t="s">
        <v>541</v>
      </c>
      <c r="J682"/>
      <c r="K682" s="170">
        <v>0.5</v>
      </c>
      <c r="M682" s="170">
        <v>0.5</v>
      </c>
      <c r="O682" s="170">
        <v>1</v>
      </c>
      <c r="R682" s="170">
        <v>1</v>
      </c>
      <c r="T682" s="170">
        <v>0.5</v>
      </c>
      <c r="V682" s="170">
        <v>0.5</v>
      </c>
      <c r="X682" s="170">
        <v>1</v>
      </c>
      <c r="Y682" s="170">
        <v>0.5</v>
      </c>
      <c r="AA682" s="170">
        <v>0.5</v>
      </c>
      <c r="AC682" s="170">
        <v>0.5</v>
      </c>
      <c r="AE682" s="170">
        <v>1</v>
      </c>
      <c r="AF682" s="170">
        <v>0.5</v>
      </c>
      <c r="AH682" s="170">
        <v>1</v>
      </c>
      <c r="AJ682" s="170">
        <v>0.5</v>
      </c>
      <c r="AL682" s="170">
        <v>0.5</v>
      </c>
      <c r="AM682" s="170">
        <v>0.5</v>
      </c>
      <c r="AO682" s="170">
        <v>1</v>
      </c>
      <c r="AS682" s="31"/>
      <c r="AT682" s="31"/>
      <c r="AU682" s="31"/>
      <c r="AV682" s="31"/>
      <c r="AW682" s="31"/>
      <c r="AX682" s="31"/>
      <c r="AY682" s="39"/>
      <c r="AZ682" s="141"/>
      <c r="BA682" s="141"/>
      <c r="BB682" s="141"/>
      <c r="BC682" s="141"/>
      <c r="BD682" s="14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</row>
    <row r="683" spans="5:78" ht="15.75">
      <c r="E683" s="42">
        <v>53</v>
      </c>
      <c r="F683" s="138" t="s">
        <v>340</v>
      </c>
      <c r="G683" s="136"/>
      <c r="H683" s="67">
        <v>1</v>
      </c>
      <c r="I683" s="148" t="s">
        <v>541</v>
      </c>
      <c r="J683"/>
      <c r="K683" s="170">
        <v>1</v>
      </c>
      <c r="M683" s="170">
        <v>1</v>
      </c>
      <c r="O683" s="170">
        <v>1</v>
      </c>
      <c r="R683" s="170">
        <v>1</v>
      </c>
      <c r="T683" s="170">
        <v>0.5</v>
      </c>
      <c r="V683" s="170">
        <v>1</v>
      </c>
      <c r="Y683" s="170">
        <v>1</v>
      </c>
      <c r="AA683" s="170">
        <v>1</v>
      </c>
      <c r="AC683" s="170">
        <v>1</v>
      </c>
      <c r="AF683" s="170">
        <v>1</v>
      </c>
      <c r="AH683" s="170">
        <v>0.5</v>
      </c>
      <c r="AJ683" s="170">
        <v>0.5</v>
      </c>
      <c r="AM683" s="170">
        <v>1</v>
      </c>
      <c r="AO683" s="170">
        <v>0.5</v>
      </c>
      <c r="AS683" s="31"/>
      <c r="AT683" s="31"/>
      <c r="AU683" s="31"/>
      <c r="AV683" s="31"/>
      <c r="AW683" s="31"/>
      <c r="AX683" s="31"/>
      <c r="AY683" s="39"/>
      <c r="AZ683" s="141"/>
      <c r="BA683" s="141"/>
      <c r="BB683" s="141"/>
      <c r="BC683" s="141"/>
      <c r="BD683" s="14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</row>
    <row r="684" spans="5:78" ht="15.75">
      <c r="E684" s="42"/>
      <c r="F684" s="138" t="s">
        <v>341</v>
      </c>
      <c r="G684" s="136"/>
      <c r="H684" s="67">
        <v>1</v>
      </c>
      <c r="I684" s="148" t="s">
        <v>541</v>
      </c>
      <c r="J684"/>
      <c r="K684" s="170">
        <v>0.5</v>
      </c>
      <c r="M684" s="170">
        <v>1</v>
      </c>
      <c r="O684" s="170">
        <v>0.5</v>
      </c>
      <c r="R684" s="170">
        <v>0.5</v>
      </c>
      <c r="T684" s="170">
        <v>0.5</v>
      </c>
      <c r="V684" s="170">
        <v>0.5</v>
      </c>
      <c r="Y684" s="170">
        <v>0.5</v>
      </c>
      <c r="AA684" s="170">
        <v>0.5</v>
      </c>
      <c r="AC684" s="170">
        <v>0.5</v>
      </c>
      <c r="AF684" s="170">
        <v>0.5</v>
      </c>
      <c r="AH684" s="170">
        <v>0.5</v>
      </c>
      <c r="AJ684" s="170">
        <v>0.5</v>
      </c>
      <c r="AM684" s="170">
        <v>0.5</v>
      </c>
      <c r="AO684" s="170">
        <v>0.5</v>
      </c>
      <c r="AS684" s="31"/>
      <c r="AT684" s="31"/>
      <c r="AU684" s="31"/>
      <c r="AV684" s="31"/>
      <c r="AW684" s="31"/>
      <c r="AX684" s="31"/>
      <c r="AY684" s="39"/>
      <c r="AZ684" s="141"/>
      <c r="BA684" s="141"/>
      <c r="BB684" s="141"/>
      <c r="BC684" s="141"/>
      <c r="BD684" s="14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</row>
    <row r="685" spans="5:78" ht="15.75">
      <c r="E685" s="42"/>
      <c r="F685" s="138" t="s">
        <v>528</v>
      </c>
      <c r="G685" s="136">
        <v>2</v>
      </c>
      <c r="H685" s="67">
        <v>1</v>
      </c>
      <c r="I685" s="148" t="s">
        <v>541</v>
      </c>
      <c r="J685"/>
      <c r="K685" s="170">
        <v>0.5</v>
      </c>
      <c r="M685" s="170">
        <v>0.5</v>
      </c>
      <c r="O685" s="170">
        <v>0.5</v>
      </c>
      <c r="Q685" s="170">
        <v>1</v>
      </c>
      <c r="R685" s="170">
        <v>0.5</v>
      </c>
      <c r="T685" s="170">
        <v>1</v>
      </c>
      <c r="V685" s="170">
        <v>0.5</v>
      </c>
      <c r="X685" s="170">
        <v>0.5</v>
      </c>
      <c r="Y685" s="170">
        <v>0.5</v>
      </c>
      <c r="AA685" s="170">
        <v>1</v>
      </c>
      <c r="AC685" s="170">
        <v>0.5</v>
      </c>
      <c r="AE685" s="170">
        <v>1</v>
      </c>
      <c r="AF685" s="170">
        <v>0.5</v>
      </c>
      <c r="AH685" s="170">
        <v>0.5</v>
      </c>
      <c r="AJ685" s="170">
        <v>0.5</v>
      </c>
      <c r="AL685" s="170">
        <v>0.5</v>
      </c>
      <c r="AM685" s="170">
        <v>1</v>
      </c>
      <c r="AO685" s="170">
        <v>1</v>
      </c>
      <c r="AS685" s="31"/>
      <c r="AT685" s="31"/>
      <c r="AU685" s="31"/>
      <c r="AV685" s="31"/>
      <c r="AW685" s="31"/>
      <c r="AX685" s="31"/>
      <c r="AY685" s="39"/>
      <c r="AZ685" s="141"/>
      <c r="BA685" s="141"/>
      <c r="BB685" s="141"/>
      <c r="BC685" s="141"/>
      <c r="BD685" s="14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</row>
    <row r="686" spans="5:78" ht="15.75">
      <c r="E686" s="42"/>
      <c r="F686" s="138" t="s">
        <v>428</v>
      </c>
      <c r="G686" s="136"/>
      <c r="H686" s="67">
        <v>1</v>
      </c>
      <c r="I686" s="148" t="s">
        <v>541</v>
      </c>
      <c r="J686"/>
      <c r="K686" s="170">
        <v>1</v>
      </c>
      <c r="O686" s="170">
        <v>0.5</v>
      </c>
      <c r="R686" s="170">
        <v>1</v>
      </c>
      <c r="V686" s="170">
        <v>0.5</v>
      </c>
      <c r="Y686" s="170">
        <v>1</v>
      </c>
      <c r="AA686" s="170">
        <v>1</v>
      </c>
      <c r="AC686" s="170">
        <v>0.5</v>
      </c>
      <c r="AF686" s="170">
        <v>1</v>
      </c>
      <c r="AH686" s="170">
        <v>1</v>
      </c>
      <c r="AJ686" s="170">
        <v>1</v>
      </c>
      <c r="AM686" s="170">
        <v>1</v>
      </c>
      <c r="AS686" s="31"/>
      <c r="AT686" s="31"/>
      <c r="AU686" s="31"/>
      <c r="AV686" s="31"/>
      <c r="AW686" s="31"/>
      <c r="AX686" s="31"/>
      <c r="AY686" s="39"/>
      <c r="AZ686" s="141"/>
      <c r="BA686" s="141"/>
      <c r="BB686" s="141"/>
      <c r="BC686" s="141"/>
      <c r="BD686" s="14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</row>
    <row r="687" spans="5:78" ht="15.75">
      <c r="E687" s="42"/>
      <c r="F687" s="138" t="s">
        <v>632</v>
      </c>
      <c r="G687" s="136"/>
      <c r="H687" s="67">
        <v>1</v>
      </c>
      <c r="I687" s="148" t="s">
        <v>541</v>
      </c>
      <c r="J687"/>
      <c r="AC687" s="174"/>
      <c r="AF687" s="170">
        <v>0.5</v>
      </c>
      <c r="AH687" s="170">
        <v>0.5</v>
      </c>
      <c r="AJ687" s="170">
        <v>0.5</v>
      </c>
      <c r="AM687" s="170">
        <v>0.5</v>
      </c>
      <c r="AO687" s="170">
        <v>0.5</v>
      </c>
      <c r="AS687" s="31"/>
      <c r="AT687" s="31"/>
      <c r="AU687" s="31"/>
      <c r="AV687" s="31"/>
      <c r="AW687" s="31"/>
      <c r="AX687" s="31"/>
      <c r="AY687" s="39"/>
      <c r="AZ687" s="141"/>
      <c r="BA687" s="141"/>
      <c r="BB687" s="141"/>
      <c r="BC687" s="141"/>
      <c r="BD687" s="14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</row>
    <row r="688" spans="5:78" ht="15.75">
      <c r="E688" s="42"/>
      <c r="F688" s="138" t="s">
        <v>531</v>
      </c>
      <c r="G688" s="136"/>
      <c r="H688" s="67">
        <v>1</v>
      </c>
      <c r="I688" s="148" t="s">
        <v>541</v>
      </c>
      <c r="J688"/>
      <c r="K688" s="170">
        <v>1</v>
      </c>
      <c r="M688" s="170">
        <v>0.5</v>
      </c>
      <c r="O688" s="170">
        <v>0.5</v>
      </c>
      <c r="R688" s="170">
        <v>0.5</v>
      </c>
      <c r="T688" s="170">
        <v>1</v>
      </c>
      <c r="V688" s="170">
        <v>0.5</v>
      </c>
      <c r="Y688" s="170">
        <v>0.5</v>
      </c>
      <c r="AA688" s="170">
        <v>1</v>
      </c>
      <c r="AC688" s="170">
        <v>0.5</v>
      </c>
      <c r="AF688" s="170">
        <v>0.5</v>
      </c>
      <c r="AH688" s="170">
        <v>1</v>
      </c>
      <c r="AJ688" s="170">
        <v>0.5</v>
      </c>
      <c r="AM688" s="170">
        <v>0.5</v>
      </c>
      <c r="AO688" s="170">
        <v>0.5</v>
      </c>
      <c r="AS688" s="31"/>
      <c r="AT688" s="31"/>
      <c r="AU688" s="31"/>
      <c r="AV688" s="31"/>
      <c r="AW688" s="31"/>
      <c r="AX688" s="31"/>
      <c r="AY688" s="39"/>
      <c r="AZ688" s="141"/>
      <c r="BA688" s="141"/>
      <c r="BB688" s="141"/>
      <c r="BC688" s="141"/>
      <c r="BD688" s="14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</row>
    <row r="689" spans="1:75" ht="15.75">
      <c r="A689">
        <v>718</v>
      </c>
      <c r="E689" s="42">
        <v>58</v>
      </c>
      <c r="F689" s="138" t="s">
        <v>86</v>
      </c>
      <c r="G689" s="136"/>
      <c r="H689" s="60">
        <v>1</v>
      </c>
      <c r="I689" s="148"/>
      <c r="J689"/>
      <c r="O689" s="170">
        <v>1</v>
      </c>
      <c r="V689" s="170">
        <v>1</v>
      </c>
      <c r="AC689" s="170">
        <v>1</v>
      </c>
      <c r="AJ689" s="170">
        <v>1</v>
      </c>
      <c r="AS689" s="141"/>
      <c r="AT689" s="141"/>
      <c r="AU689" s="141"/>
      <c r="AV689" s="141"/>
      <c r="AW689" s="141"/>
      <c r="AX689" s="141"/>
      <c r="AY689" s="39"/>
      <c r="AZ689" s="141"/>
      <c r="BA689" s="141"/>
      <c r="BB689" s="141"/>
      <c r="BC689" s="141"/>
      <c r="BD689" s="14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</row>
    <row r="690" spans="5:75" ht="15.75">
      <c r="E690" s="42"/>
      <c r="F690" s="138" t="s">
        <v>618</v>
      </c>
      <c r="G690" s="136"/>
      <c r="H690" s="60">
        <v>1</v>
      </c>
      <c r="I690" s="148" t="s">
        <v>541</v>
      </c>
      <c r="J690"/>
      <c r="K690" s="170">
        <v>0.5</v>
      </c>
      <c r="M690" s="170">
        <v>1</v>
      </c>
      <c r="O690" s="170">
        <v>0.5</v>
      </c>
      <c r="R690" s="170">
        <v>0.5</v>
      </c>
      <c r="V690" s="170">
        <v>0.5</v>
      </c>
      <c r="Y690" s="170">
        <v>0.5</v>
      </c>
      <c r="AA690" s="170">
        <v>1</v>
      </c>
      <c r="AC690" s="170">
        <v>0.5</v>
      </c>
      <c r="AF690" s="170">
        <v>0.5</v>
      </c>
      <c r="AH690" s="170">
        <v>1</v>
      </c>
      <c r="AJ690" s="170">
        <v>0.5</v>
      </c>
      <c r="AM690" s="170">
        <v>0.5</v>
      </c>
      <c r="AO690" s="170">
        <v>1</v>
      </c>
      <c r="AS690" s="141"/>
      <c r="AT690" s="141"/>
      <c r="AU690" s="141"/>
      <c r="AV690" s="141"/>
      <c r="AW690" s="141"/>
      <c r="AX690" s="141"/>
      <c r="AY690" s="39"/>
      <c r="AZ690" s="141"/>
      <c r="BA690" s="141"/>
      <c r="BB690" s="141"/>
      <c r="BC690" s="141"/>
      <c r="BD690" s="14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</row>
    <row r="691" spans="5:75" ht="15.75">
      <c r="E691" s="42"/>
      <c r="F691" s="138" t="s">
        <v>619</v>
      </c>
      <c r="G691" s="136"/>
      <c r="H691" s="60">
        <v>1</v>
      </c>
      <c r="I691" s="148" t="s">
        <v>541</v>
      </c>
      <c r="J691"/>
      <c r="K691" s="170">
        <v>0.5</v>
      </c>
      <c r="M691" s="170">
        <v>0.5</v>
      </c>
      <c r="O691" s="170">
        <v>0.5</v>
      </c>
      <c r="R691" s="170">
        <v>0.5</v>
      </c>
      <c r="V691" s="170">
        <v>0.5</v>
      </c>
      <c r="Y691" s="170">
        <v>0.5</v>
      </c>
      <c r="AA691" s="170">
        <v>1</v>
      </c>
      <c r="AC691" s="170">
        <v>0.5</v>
      </c>
      <c r="AF691" s="170">
        <v>0.5</v>
      </c>
      <c r="AH691" s="170">
        <v>1</v>
      </c>
      <c r="AJ691" s="170">
        <v>0.5</v>
      </c>
      <c r="AM691" s="170">
        <v>0.5</v>
      </c>
      <c r="AO691" s="170">
        <v>1</v>
      </c>
      <c r="AS691" s="141"/>
      <c r="AT691" s="141"/>
      <c r="AU691" s="141"/>
      <c r="AV691" s="141"/>
      <c r="AW691" s="141"/>
      <c r="AX691" s="141"/>
      <c r="AY691" s="39"/>
      <c r="AZ691" s="141"/>
      <c r="BA691" s="141"/>
      <c r="BB691" s="141"/>
      <c r="BC691" s="141"/>
      <c r="BD691" s="14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</row>
    <row r="692" spans="5:78" ht="15.75">
      <c r="E692" s="42">
        <v>54</v>
      </c>
      <c r="F692" s="138" t="s">
        <v>87</v>
      </c>
      <c r="G692" s="136"/>
      <c r="H692" s="60">
        <v>1</v>
      </c>
      <c r="I692" s="148"/>
      <c r="J692"/>
      <c r="M692" s="170">
        <v>1</v>
      </c>
      <c r="O692" s="170">
        <v>1</v>
      </c>
      <c r="Q692" s="170">
        <v>0.5</v>
      </c>
      <c r="T692" s="170">
        <v>0.5</v>
      </c>
      <c r="V692" s="170">
        <v>1</v>
      </c>
      <c r="X692" s="170">
        <v>1</v>
      </c>
      <c r="AA692" s="170">
        <v>1</v>
      </c>
      <c r="AC692" s="170">
        <v>1</v>
      </c>
      <c r="AH692" s="170">
        <v>1</v>
      </c>
      <c r="AJ692" s="172">
        <v>1</v>
      </c>
      <c r="AL692" s="170">
        <v>0.5</v>
      </c>
      <c r="AO692" s="172">
        <v>1</v>
      </c>
      <c r="AS692" s="141"/>
      <c r="AT692" s="141"/>
      <c r="AU692" s="141"/>
      <c r="AV692" s="141"/>
      <c r="AW692" s="141"/>
      <c r="AX692" s="141"/>
      <c r="AY692" s="39"/>
      <c r="AZ692" s="141"/>
      <c r="BA692" s="141"/>
      <c r="BB692" s="141"/>
      <c r="BC692" s="141"/>
      <c r="BD692" s="14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</row>
    <row r="693" spans="1:78" ht="15.75">
      <c r="A693">
        <v>710</v>
      </c>
      <c r="E693" s="42">
        <v>55</v>
      </c>
      <c r="F693" s="138" t="s">
        <v>87</v>
      </c>
      <c r="G693" s="136"/>
      <c r="H693" s="60">
        <v>1</v>
      </c>
      <c r="I693" s="148"/>
      <c r="J693"/>
      <c r="M693" s="170">
        <v>0.5</v>
      </c>
      <c r="O693" s="170">
        <v>1</v>
      </c>
      <c r="Q693" s="170">
        <v>1</v>
      </c>
      <c r="T693" s="172">
        <v>1</v>
      </c>
      <c r="V693" s="170">
        <v>1</v>
      </c>
      <c r="X693" s="170">
        <v>1</v>
      </c>
      <c r="AA693" s="170">
        <v>0.5</v>
      </c>
      <c r="AC693" s="170">
        <v>0.5</v>
      </c>
      <c r="AE693" s="170">
        <v>1</v>
      </c>
      <c r="AH693" s="170">
        <v>1</v>
      </c>
      <c r="AJ693" s="170">
        <v>1</v>
      </c>
      <c r="AL693" s="170">
        <v>0.5</v>
      </c>
      <c r="AO693" s="172">
        <v>1</v>
      </c>
      <c r="AS693" s="141"/>
      <c r="AT693" s="141"/>
      <c r="AU693" s="141"/>
      <c r="AV693" s="141"/>
      <c r="AW693" s="141"/>
      <c r="AX693" s="141"/>
      <c r="AY693" s="39"/>
      <c r="AZ693" s="141"/>
      <c r="BA693" s="141"/>
      <c r="BB693" s="141"/>
      <c r="BC693" s="141"/>
      <c r="BD693" s="14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</row>
    <row r="694" spans="1:96" ht="15.75">
      <c r="A694">
        <v>540</v>
      </c>
      <c r="E694" s="42">
        <v>15</v>
      </c>
      <c r="F694" s="135" t="s">
        <v>198</v>
      </c>
      <c r="G694" s="136"/>
      <c r="H694" s="16">
        <v>1</v>
      </c>
      <c r="I694" s="148"/>
      <c r="J694"/>
      <c r="O694" s="170">
        <v>1</v>
      </c>
      <c r="W694" s="170">
        <v>1</v>
      </c>
      <c r="AE694" s="170">
        <v>0.5</v>
      </c>
      <c r="AJ694" s="170">
        <v>1</v>
      </c>
      <c r="AS694" s="141"/>
      <c r="AT694" s="141"/>
      <c r="AU694" s="141"/>
      <c r="AV694" s="141"/>
      <c r="AW694" s="141"/>
      <c r="AX694" s="141"/>
      <c r="AY694" s="39"/>
      <c r="AZ694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</row>
    <row r="695" spans="1:78" ht="15.75">
      <c r="A695">
        <v>716</v>
      </c>
      <c r="E695" s="42">
        <v>56</v>
      </c>
      <c r="F695" s="138" t="s">
        <v>232</v>
      </c>
      <c r="G695" s="136"/>
      <c r="H695" s="60">
        <v>1</v>
      </c>
      <c r="I695" s="148"/>
      <c r="J695"/>
      <c r="O695" s="170">
        <v>0.5</v>
      </c>
      <c r="W695" s="170">
        <v>0.5</v>
      </c>
      <c r="AE695" s="170">
        <v>0.5</v>
      </c>
      <c r="AJ695" s="170">
        <v>1</v>
      </c>
      <c r="AS695" s="141"/>
      <c r="AT695" s="141"/>
      <c r="AU695" s="141"/>
      <c r="AV695" s="141"/>
      <c r="AW695" s="141"/>
      <c r="AX695" s="141"/>
      <c r="AY695" s="39"/>
      <c r="AZ695" s="141"/>
      <c r="BA695" s="141"/>
      <c r="BB695" s="141"/>
      <c r="BC695" s="141"/>
      <c r="BD695" s="14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</row>
    <row r="696" spans="1:78" ht="15.75">
      <c r="A696">
        <v>717</v>
      </c>
      <c r="E696" s="42">
        <v>57</v>
      </c>
      <c r="F696" s="138" t="s">
        <v>233</v>
      </c>
      <c r="G696" s="136"/>
      <c r="H696" s="60">
        <v>1</v>
      </c>
      <c r="I696" s="148"/>
      <c r="J696"/>
      <c r="O696" s="170">
        <v>0.5</v>
      </c>
      <c r="W696" s="170">
        <v>0.5</v>
      </c>
      <c r="AE696" s="170">
        <v>0.5</v>
      </c>
      <c r="AJ696" s="170">
        <v>1</v>
      </c>
      <c r="AS696" s="141"/>
      <c r="AT696" s="141"/>
      <c r="AU696" s="141"/>
      <c r="AV696" s="141"/>
      <c r="AW696" s="141"/>
      <c r="AX696" s="141"/>
      <c r="AY696" s="39"/>
      <c r="AZ696" s="141"/>
      <c r="BA696" s="141"/>
      <c r="BB696" s="141"/>
      <c r="BC696" s="141"/>
      <c r="BD696" s="14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</row>
    <row r="697" spans="1:75" ht="15.75">
      <c r="A697">
        <v>720</v>
      </c>
      <c r="E697" s="42">
        <v>63</v>
      </c>
      <c r="F697" s="138" t="s">
        <v>83</v>
      </c>
      <c r="G697" s="136"/>
      <c r="H697" s="60">
        <v>1</v>
      </c>
      <c r="I697" s="148"/>
      <c r="J697"/>
      <c r="O697" s="170">
        <v>1</v>
      </c>
      <c r="W697" s="170">
        <v>1</v>
      </c>
      <c r="AE697" s="170">
        <v>0.5</v>
      </c>
      <c r="AJ697" s="170">
        <v>1</v>
      </c>
      <c r="AS697" s="141"/>
      <c r="AT697" s="141"/>
      <c r="AU697" s="141"/>
      <c r="AV697" s="141"/>
      <c r="AW697" s="141"/>
      <c r="AX697" s="141"/>
      <c r="AY697" s="39"/>
      <c r="AZ697" s="141"/>
      <c r="BA697" s="141"/>
      <c r="BB697" s="141"/>
      <c r="BC697" s="141"/>
      <c r="BD697" s="14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</row>
    <row r="698" spans="1:93" ht="15.75">
      <c r="A698">
        <v>721</v>
      </c>
      <c r="E698" s="42">
        <v>64</v>
      </c>
      <c r="F698" s="138" t="s">
        <v>83</v>
      </c>
      <c r="G698" s="136"/>
      <c r="H698" s="60">
        <v>1</v>
      </c>
      <c r="I698" s="148"/>
      <c r="J698"/>
      <c r="O698" s="170">
        <v>1</v>
      </c>
      <c r="W698" s="170">
        <v>1</v>
      </c>
      <c r="AE698" s="170">
        <v>0.5</v>
      </c>
      <c r="AJ698" s="170">
        <v>1</v>
      </c>
      <c r="AS698" s="141"/>
      <c r="AT698" s="141"/>
      <c r="AU698" s="141"/>
      <c r="AV698" s="141"/>
      <c r="AW698" s="141"/>
      <c r="AX698" s="141"/>
      <c r="AY698" s="39"/>
      <c r="AZ698" s="141"/>
      <c r="BA698" s="141"/>
      <c r="BB698" s="141"/>
      <c r="BC698" s="141"/>
      <c r="BD698" s="14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</row>
    <row r="699" spans="1:93" ht="15.75">
      <c r="A699">
        <v>722</v>
      </c>
      <c r="E699" s="42">
        <v>65</v>
      </c>
      <c r="F699" s="138" t="s">
        <v>83</v>
      </c>
      <c r="G699" s="136"/>
      <c r="H699" s="60">
        <v>1</v>
      </c>
      <c r="I699" s="148"/>
      <c r="J699"/>
      <c r="O699" s="170">
        <v>1</v>
      </c>
      <c r="W699" s="170">
        <v>1</v>
      </c>
      <c r="AE699" s="170">
        <v>1</v>
      </c>
      <c r="AJ699" s="170">
        <v>1</v>
      </c>
      <c r="AS699" s="141"/>
      <c r="AT699" s="141"/>
      <c r="AU699" s="141"/>
      <c r="AV699" s="141"/>
      <c r="AW699" s="141"/>
      <c r="AX699" s="141"/>
      <c r="AY699" s="39"/>
      <c r="AZ699" s="141"/>
      <c r="BA699" s="141"/>
      <c r="BB699" s="141"/>
      <c r="BC699" s="141"/>
      <c r="BD699" s="141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</row>
    <row r="700" spans="1:93" ht="15.75">
      <c r="A700">
        <v>723</v>
      </c>
      <c r="E700" s="42">
        <v>59</v>
      </c>
      <c r="F700" s="138" t="s">
        <v>91</v>
      </c>
      <c r="G700" s="136"/>
      <c r="H700" s="60">
        <v>1</v>
      </c>
      <c r="I700" s="148"/>
      <c r="J700"/>
      <c r="W700" s="170">
        <v>0.5</v>
      </c>
      <c r="AE700" s="170">
        <v>1</v>
      </c>
      <c r="AJ700" s="170">
        <v>1</v>
      </c>
      <c r="AS700" s="141"/>
      <c r="AT700" s="141"/>
      <c r="AU700" s="141"/>
      <c r="AV700" s="141"/>
      <c r="AW700" s="141"/>
      <c r="AX700" s="141"/>
      <c r="AY700" s="39"/>
      <c r="AZ700" s="141"/>
      <c r="BA700" s="141"/>
      <c r="BB700" s="141"/>
      <c r="BC700" s="141"/>
      <c r="BD700" s="141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</row>
    <row r="701" spans="1:78" ht="15.75">
      <c r="A701">
        <v>724</v>
      </c>
      <c r="E701" s="42">
        <v>60</v>
      </c>
      <c r="F701" s="138" t="s">
        <v>97</v>
      </c>
      <c r="G701" s="136"/>
      <c r="H701" s="60">
        <v>1</v>
      </c>
      <c r="I701" s="148"/>
      <c r="J701"/>
      <c r="O701" s="170">
        <v>0</v>
      </c>
      <c r="W701" s="170">
        <v>0</v>
      </c>
      <c r="AE701" s="170">
        <v>1</v>
      </c>
      <c r="AJ701" s="170">
        <v>1</v>
      </c>
      <c r="AS701" s="141"/>
      <c r="AT701" s="141"/>
      <c r="AU701" s="141"/>
      <c r="AV701" s="141"/>
      <c r="AW701" s="141"/>
      <c r="AX701" s="141"/>
      <c r="AY701" s="39"/>
      <c r="AZ701" s="141"/>
      <c r="BA701" s="141"/>
      <c r="BB701" s="141"/>
      <c r="BC701" s="141"/>
      <c r="BD701" s="141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</row>
    <row r="702" spans="5:78" ht="15.75">
      <c r="E702" s="42"/>
      <c r="F702" s="138" t="s">
        <v>620</v>
      </c>
      <c r="G702" s="136"/>
      <c r="H702" s="60">
        <v>1</v>
      </c>
      <c r="I702" s="148"/>
      <c r="J702"/>
      <c r="O702" s="170">
        <v>1</v>
      </c>
      <c r="W702" s="170">
        <v>1</v>
      </c>
      <c r="AE702" s="170">
        <v>1</v>
      </c>
      <c r="AJ702" s="170">
        <v>1</v>
      </c>
      <c r="AS702" s="141"/>
      <c r="AT702" s="141"/>
      <c r="AU702" s="141"/>
      <c r="AV702" s="141"/>
      <c r="AW702" s="141"/>
      <c r="AX702" s="141"/>
      <c r="AY702" s="39"/>
      <c r="AZ702" s="141"/>
      <c r="BA702" s="141"/>
      <c r="BB702" s="141"/>
      <c r="BC702" s="141"/>
      <c r="BD702" s="141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</row>
    <row r="703" spans="1:78" ht="15.75">
      <c r="A703">
        <v>725</v>
      </c>
      <c r="E703" s="42">
        <v>61</v>
      </c>
      <c r="F703" s="138" t="s">
        <v>98</v>
      </c>
      <c r="G703" s="136"/>
      <c r="H703" s="60">
        <v>1</v>
      </c>
      <c r="I703" s="148"/>
      <c r="J703"/>
      <c r="O703" s="170">
        <v>1</v>
      </c>
      <c r="W703" s="170">
        <v>0.5</v>
      </c>
      <c r="AE703" s="170">
        <v>0.5</v>
      </c>
      <c r="AS703" s="141"/>
      <c r="AT703" s="141"/>
      <c r="AU703" s="141"/>
      <c r="AV703" s="141"/>
      <c r="AW703" s="141"/>
      <c r="AX703" s="141"/>
      <c r="AY703" s="39"/>
      <c r="AZ703" s="141"/>
      <c r="BA703" s="141"/>
      <c r="BB703" s="141"/>
      <c r="BC703" s="141"/>
      <c r="BD703" s="141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</row>
    <row r="704" spans="1:75" ht="15.75">
      <c r="A704">
        <v>720</v>
      </c>
      <c r="E704" s="42">
        <v>63</v>
      </c>
      <c r="F704" s="138" t="s">
        <v>633</v>
      </c>
      <c r="G704" s="136"/>
      <c r="H704" s="60">
        <v>1</v>
      </c>
      <c r="I704" s="148"/>
      <c r="J704"/>
      <c r="O704" s="170">
        <v>1</v>
      </c>
      <c r="W704" s="170">
        <v>1</v>
      </c>
      <c r="AE704" s="170">
        <v>1</v>
      </c>
      <c r="AJ704" s="170">
        <v>1</v>
      </c>
      <c r="AS704" s="141"/>
      <c r="AT704" s="141"/>
      <c r="AU704" s="141"/>
      <c r="AV704" s="141"/>
      <c r="AW704" s="141"/>
      <c r="AX704" s="141"/>
      <c r="AY704" s="39"/>
      <c r="AZ704" s="141"/>
      <c r="BA704" s="141"/>
      <c r="BB704" s="141"/>
      <c r="BC704" s="141"/>
      <c r="BD704" s="14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</row>
    <row r="705" spans="5:75" ht="15.75">
      <c r="E705" s="42"/>
      <c r="F705" s="138" t="s">
        <v>634</v>
      </c>
      <c r="G705" s="136"/>
      <c r="H705" s="60">
        <v>1</v>
      </c>
      <c r="I705" s="148"/>
      <c r="J705"/>
      <c r="O705" s="174"/>
      <c r="AE705" s="170">
        <v>1</v>
      </c>
      <c r="AJ705" s="170">
        <v>1</v>
      </c>
      <c r="AS705" s="141"/>
      <c r="AT705" s="141"/>
      <c r="AU705" s="141"/>
      <c r="AV705" s="141"/>
      <c r="AW705" s="141"/>
      <c r="AX705" s="141"/>
      <c r="AY705" s="39"/>
      <c r="AZ705" s="141"/>
      <c r="BA705" s="141"/>
      <c r="BB705" s="141"/>
      <c r="BC705" s="141"/>
      <c r="BD705" s="14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</row>
    <row r="706" spans="5:75" ht="15.75">
      <c r="E706" s="42"/>
      <c r="F706" s="138" t="s">
        <v>635</v>
      </c>
      <c r="G706" s="136"/>
      <c r="H706" s="60">
        <v>1</v>
      </c>
      <c r="I706" s="148"/>
      <c r="J706"/>
      <c r="O706" s="174"/>
      <c r="AE706" s="170">
        <v>1</v>
      </c>
      <c r="AJ706" s="170">
        <v>1</v>
      </c>
      <c r="AS706" s="141"/>
      <c r="AT706" s="141"/>
      <c r="AU706" s="141"/>
      <c r="AV706" s="141"/>
      <c r="AW706" s="141"/>
      <c r="AX706" s="141"/>
      <c r="AY706" s="39"/>
      <c r="AZ706" s="141"/>
      <c r="BA706" s="141"/>
      <c r="BB706" s="141"/>
      <c r="BC706" s="141"/>
      <c r="BD706" s="14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</row>
    <row r="707" spans="1:93" ht="15.75">
      <c r="A707">
        <v>721</v>
      </c>
      <c r="E707" s="42">
        <v>64</v>
      </c>
      <c r="F707" s="138" t="s">
        <v>636</v>
      </c>
      <c r="G707" s="136"/>
      <c r="H707" s="60">
        <v>1</v>
      </c>
      <c r="I707" s="148"/>
      <c r="J707"/>
      <c r="O707" s="170">
        <v>1</v>
      </c>
      <c r="W707" s="170">
        <v>1</v>
      </c>
      <c r="AE707" s="170">
        <v>1</v>
      </c>
      <c r="AJ707" s="170">
        <v>1</v>
      </c>
      <c r="AS707" s="141"/>
      <c r="AT707" s="141"/>
      <c r="AU707" s="141"/>
      <c r="AV707" s="141"/>
      <c r="AW707" s="141"/>
      <c r="AX707" s="141"/>
      <c r="AY707" s="39"/>
      <c r="AZ707" s="141"/>
      <c r="BA707" s="141"/>
      <c r="BB707" s="141"/>
      <c r="BC707" s="141"/>
      <c r="BD707" s="14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</row>
    <row r="708" spans="1:93" ht="15.75">
      <c r="A708">
        <v>722</v>
      </c>
      <c r="E708" s="42">
        <v>65</v>
      </c>
      <c r="F708" s="138" t="s">
        <v>637</v>
      </c>
      <c r="G708" s="136"/>
      <c r="H708" s="60">
        <v>1</v>
      </c>
      <c r="I708" s="148"/>
      <c r="J708"/>
      <c r="O708" s="170">
        <v>1</v>
      </c>
      <c r="W708" s="170">
        <v>1</v>
      </c>
      <c r="AE708" s="170">
        <v>1</v>
      </c>
      <c r="AJ708" s="170">
        <v>1</v>
      </c>
      <c r="AS708" s="141"/>
      <c r="AT708" s="141"/>
      <c r="AU708" s="141"/>
      <c r="AV708" s="141"/>
      <c r="AW708" s="141"/>
      <c r="AX708" s="141"/>
      <c r="AY708" s="39"/>
      <c r="AZ708" s="141"/>
      <c r="BA708" s="141"/>
      <c r="BB708" s="141"/>
      <c r="BC708" s="141"/>
      <c r="BD708" s="141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</row>
    <row r="709" spans="6:52" ht="15.75">
      <c r="F709" s="7"/>
      <c r="G709" s="7"/>
      <c r="H709" s="60"/>
      <c r="I709" s="194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39"/>
      <c r="AZ709"/>
    </row>
    <row r="710" spans="6:52" ht="15.75">
      <c r="F710" s="7"/>
      <c r="G710" s="7"/>
      <c r="H710" s="60"/>
      <c r="I710" s="194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39"/>
      <c r="AZ710"/>
    </row>
    <row r="711" spans="6:52" ht="15.75">
      <c r="F711" s="13"/>
      <c r="G711" s="7"/>
      <c r="H711" s="63"/>
      <c r="I711" s="194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39"/>
      <c r="AZ711"/>
    </row>
    <row r="712" spans="9:52" ht="15.75">
      <c r="I712" s="148"/>
      <c r="J712"/>
      <c r="AY712" s="39"/>
      <c r="AZ712"/>
    </row>
    <row r="713" spans="9:52" ht="15.75">
      <c r="I713" s="148"/>
      <c r="J713"/>
      <c r="AY713" s="39"/>
      <c r="AZ713"/>
    </row>
    <row r="714" spans="9:52" ht="15.75">
      <c r="I714" s="148"/>
      <c r="J714"/>
      <c r="AY714" s="39"/>
      <c r="AZ714"/>
    </row>
    <row r="715" spans="9:52" ht="15.75">
      <c r="I715" s="148"/>
      <c r="J715"/>
      <c r="AY715" s="39"/>
      <c r="AZ715"/>
    </row>
    <row r="716" spans="9:52" ht="15.75">
      <c r="I716" s="148"/>
      <c r="J716"/>
      <c r="AY716" s="39"/>
      <c r="AZ716"/>
    </row>
    <row r="717" spans="9:52" ht="15.75">
      <c r="I717" s="148"/>
      <c r="J717"/>
      <c r="AY717" s="39"/>
      <c r="AZ717"/>
    </row>
    <row r="718" spans="9:52" ht="15.75">
      <c r="I718" s="148"/>
      <c r="J718"/>
      <c r="AY718" s="39"/>
      <c r="AZ718"/>
    </row>
    <row r="719" spans="9:52" ht="15.75">
      <c r="I719" s="148"/>
      <c r="J719"/>
      <c r="AY719" s="39"/>
      <c r="AZ719"/>
    </row>
    <row r="720" spans="9:52" ht="15.75">
      <c r="I720" s="148"/>
      <c r="J720"/>
      <c r="AY720" s="39"/>
      <c r="AZ720"/>
    </row>
    <row r="721" spans="9:52" ht="15.75">
      <c r="I721" s="148"/>
      <c r="J721"/>
      <c r="AY721" s="35"/>
      <c r="AZ721"/>
    </row>
    <row r="722" spans="9:52" ht="15.75">
      <c r="I722" s="148"/>
      <c r="J722"/>
      <c r="AY722" s="35"/>
      <c r="AZ722"/>
    </row>
    <row r="723" spans="9:52" ht="15.75">
      <c r="I723" s="148"/>
      <c r="J723"/>
      <c r="AY723" s="35"/>
      <c r="AZ723"/>
    </row>
    <row r="724" spans="9:52" ht="15.75">
      <c r="I724" s="188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Y724" s="35"/>
      <c r="AZ724"/>
    </row>
    <row r="725" spans="9:52" ht="15.75">
      <c r="I725" s="188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Y725" s="35"/>
      <c r="AZ725"/>
    </row>
    <row r="726" spans="9:52" ht="15.75">
      <c r="I726" s="188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Y726" s="35"/>
      <c r="AZ726"/>
    </row>
    <row r="727" spans="11:52" ht="15.75"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K727" s="31"/>
      <c r="AL727" s="31"/>
      <c r="AM727" s="31"/>
      <c r="AN727" s="31"/>
      <c r="AO727" s="31"/>
      <c r="AP727" s="31"/>
      <c r="AQ727" s="31"/>
      <c r="AR727" s="31"/>
      <c r="AS727" s="31"/>
      <c r="AY727" s="35"/>
      <c r="AZ727"/>
    </row>
    <row r="728" spans="11:52" ht="15.75"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K728" s="31"/>
      <c r="AL728" s="31"/>
      <c r="AM728" s="31"/>
      <c r="AN728" s="31"/>
      <c r="AO728" s="31"/>
      <c r="AP728" s="31"/>
      <c r="AQ728" s="31"/>
      <c r="AR728" s="31"/>
      <c r="AS728" s="31"/>
      <c r="AY728" s="35"/>
      <c r="AZ728"/>
    </row>
    <row r="729" spans="11:52" ht="15.75"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K729" s="31"/>
      <c r="AL729" s="31"/>
      <c r="AM729" s="31"/>
      <c r="AN729" s="31"/>
      <c r="AO729" s="31"/>
      <c r="AP729" s="31"/>
      <c r="AQ729" s="31"/>
      <c r="AR729" s="31"/>
      <c r="AS729" s="31"/>
      <c r="AY729" s="35"/>
      <c r="AZ729"/>
    </row>
    <row r="730" spans="11:52" ht="15.75"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K730" s="31"/>
      <c r="AL730" s="31"/>
      <c r="AM730" s="31"/>
      <c r="AN730" s="31"/>
      <c r="AO730" s="31"/>
      <c r="AP730" s="31"/>
      <c r="AQ730" s="31"/>
      <c r="AR730" s="31"/>
      <c r="AS730" s="31"/>
      <c r="AY730" s="35"/>
      <c r="AZ730"/>
    </row>
    <row r="731" spans="11:52" ht="15.75"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K731" s="31"/>
      <c r="AL731" s="31"/>
      <c r="AM731" s="31"/>
      <c r="AN731" s="31"/>
      <c r="AO731" s="31"/>
      <c r="AP731" s="31"/>
      <c r="AQ731" s="31"/>
      <c r="AR731" s="31"/>
      <c r="AS731" s="31"/>
      <c r="AY731" s="35"/>
      <c r="AZ731"/>
    </row>
    <row r="732" spans="11:52" ht="15.75"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K732" s="31"/>
      <c r="AL732" s="31"/>
      <c r="AM732" s="31"/>
      <c r="AN732" s="31"/>
      <c r="AO732" s="31"/>
      <c r="AP732" s="31"/>
      <c r="AQ732" s="31"/>
      <c r="AR732" s="31"/>
      <c r="AS732" s="31"/>
      <c r="AY732" s="35"/>
      <c r="AZ732"/>
    </row>
    <row r="733" spans="11:52" ht="15.75"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K733" s="31"/>
      <c r="AL733" s="31"/>
      <c r="AM733" s="31"/>
      <c r="AN733" s="31"/>
      <c r="AO733" s="31"/>
      <c r="AP733" s="31"/>
      <c r="AQ733" s="31"/>
      <c r="AR733" s="31"/>
      <c r="AS733" s="31"/>
      <c r="AY733" s="35"/>
      <c r="AZ733"/>
    </row>
    <row r="734" spans="11:52" ht="15.75"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K734" s="31"/>
      <c r="AL734" s="31"/>
      <c r="AM734" s="31"/>
      <c r="AN734" s="31"/>
      <c r="AO734" s="31"/>
      <c r="AP734" s="31"/>
      <c r="AQ734" s="31"/>
      <c r="AR734" s="31"/>
      <c r="AS734" s="31"/>
      <c r="AY734" s="35"/>
      <c r="AZ734"/>
    </row>
    <row r="735" spans="11:52" ht="15.75"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K735" s="31"/>
      <c r="AL735" s="31"/>
      <c r="AM735" s="31"/>
      <c r="AN735" s="31"/>
      <c r="AO735" s="31"/>
      <c r="AP735" s="31"/>
      <c r="AQ735" s="31"/>
      <c r="AR735" s="31"/>
      <c r="AS735" s="31"/>
      <c r="AY735" s="35"/>
      <c r="AZ735"/>
    </row>
    <row r="736" spans="11:52" ht="15.75"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K736" s="31"/>
      <c r="AL736" s="31"/>
      <c r="AM736" s="31"/>
      <c r="AN736" s="31"/>
      <c r="AO736" s="31"/>
      <c r="AP736" s="31"/>
      <c r="AQ736" s="31"/>
      <c r="AR736" s="31"/>
      <c r="AS736" s="31"/>
      <c r="AY736" s="35"/>
      <c r="AZ736"/>
    </row>
    <row r="737" spans="11:52" ht="15.75"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K737" s="31"/>
      <c r="AL737" s="31"/>
      <c r="AM737" s="31"/>
      <c r="AN737" s="31"/>
      <c r="AO737" s="31"/>
      <c r="AP737" s="31"/>
      <c r="AQ737" s="31"/>
      <c r="AR737" s="31"/>
      <c r="AS737" s="31"/>
      <c r="AY737" s="35"/>
      <c r="AZ737"/>
    </row>
    <row r="738" spans="11:52" ht="15.75"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K738" s="31"/>
      <c r="AL738" s="31"/>
      <c r="AM738" s="31"/>
      <c r="AN738" s="31"/>
      <c r="AO738" s="31"/>
      <c r="AP738" s="31"/>
      <c r="AQ738" s="31"/>
      <c r="AR738" s="31"/>
      <c r="AS738" s="31"/>
      <c r="AY738" s="35"/>
      <c r="AZ738"/>
    </row>
    <row r="739" spans="11:52" ht="15.75"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K739" s="31"/>
      <c r="AL739" s="31"/>
      <c r="AM739" s="31"/>
      <c r="AN739" s="31"/>
      <c r="AO739" s="31"/>
      <c r="AP739" s="31"/>
      <c r="AQ739" s="31"/>
      <c r="AR739" s="31"/>
      <c r="AS739" s="31"/>
      <c r="AY739" s="35"/>
      <c r="AZ739"/>
    </row>
    <row r="740" spans="11:52" ht="15.75"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K740" s="31"/>
      <c r="AL740" s="31"/>
      <c r="AM740" s="31"/>
      <c r="AN740" s="31"/>
      <c r="AO740" s="31"/>
      <c r="AP740" s="31"/>
      <c r="AQ740" s="31"/>
      <c r="AR740" s="31"/>
      <c r="AS740" s="31"/>
      <c r="AY740" s="35"/>
      <c r="AZ740"/>
    </row>
    <row r="741" spans="11:52" ht="15.75"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K741" s="31"/>
      <c r="AL741" s="31"/>
      <c r="AM741" s="31"/>
      <c r="AN741" s="31"/>
      <c r="AO741" s="31"/>
      <c r="AP741" s="31"/>
      <c r="AQ741" s="31"/>
      <c r="AR741" s="31"/>
      <c r="AS741" s="31"/>
      <c r="AY741" s="35"/>
      <c r="AZ741"/>
    </row>
    <row r="742" spans="11:52" ht="15.75"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K742" s="31"/>
      <c r="AL742" s="31"/>
      <c r="AM742" s="31"/>
      <c r="AN742" s="31"/>
      <c r="AO742" s="31"/>
      <c r="AP742" s="31"/>
      <c r="AQ742" s="31"/>
      <c r="AR742" s="31"/>
      <c r="AS742" s="31"/>
      <c r="AY742" s="35"/>
      <c r="AZ742"/>
    </row>
    <row r="743" spans="11:52" ht="15.75"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K743" s="31"/>
      <c r="AL743" s="31"/>
      <c r="AM743" s="31"/>
      <c r="AN743" s="31"/>
      <c r="AO743" s="31"/>
      <c r="AP743" s="31"/>
      <c r="AQ743" s="31"/>
      <c r="AR743" s="31"/>
      <c r="AS743" s="31"/>
      <c r="AY743" s="35"/>
      <c r="AZ743"/>
    </row>
    <row r="744" spans="11:52" ht="15.75"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K744" s="31"/>
      <c r="AL744" s="31"/>
      <c r="AM744" s="31"/>
      <c r="AN744" s="31"/>
      <c r="AO744" s="31"/>
      <c r="AP744" s="31"/>
      <c r="AQ744" s="31"/>
      <c r="AR744" s="31"/>
      <c r="AS744" s="31"/>
      <c r="AY744" s="35"/>
      <c r="AZ744"/>
    </row>
    <row r="745" spans="11:52" ht="15.75"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K745" s="31"/>
      <c r="AL745" s="31"/>
      <c r="AM745" s="31"/>
      <c r="AN745" s="31"/>
      <c r="AO745" s="31"/>
      <c r="AP745" s="31"/>
      <c r="AQ745" s="31"/>
      <c r="AR745" s="31"/>
      <c r="AS745" s="31"/>
      <c r="AY745" s="35"/>
      <c r="AZ745"/>
    </row>
    <row r="746" spans="11:52" ht="15.75"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K746" s="31"/>
      <c r="AL746" s="31"/>
      <c r="AM746" s="31"/>
      <c r="AN746" s="31"/>
      <c r="AO746" s="31"/>
      <c r="AP746" s="31"/>
      <c r="AQ746" s="31"/>
      <c r="AR746" s="31"/>
      <c r="AS746" s="31"/>
      <c r="AY746" s="35"/>
      <c r="AZ746"/>
    </row>
    <row r="747" spans="11:52" ht="15.75"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K747" s="31"/>
      <c r="AL747" s="31"/>
      <c r="AM747" s="31"/>
      <c r="AN747" s="31"/>
      <c r="AO747" s="31"/>
      <c r="AP747" s="31"/>
      <c r="AQ747" s="31"/>
      <c r="AR747" s="31"/>
      <c r="AS747" s="31"/>
      <c r="AY747" s="35"/>
      <c r="AZ747"/>
    </row>
    <row r="748" spans="11:52" ht="15.75"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K748" s="31"/>
      <c r="AL748" s="31"/>
      <c r="AM748" s="31"/>
      <c r="AN748" s="31"/>
      <c r="AO748" s="31"/>
      <c r="AP748" s="31"/>
      <c r="AQ748" s="31"/>
      <c r="AR748" s="31"/>
      <c r="AS748" s="31"/>
      <c r="AY748" s="35"/>
      <c r="AZ748"/>
    </row>
    <row r="749" spans="11:52" ht="15.75"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K749" s="31"/>
      <c r="AL749" s="31"/>
      <c r="AM749" s="31"/>
      <c r="AN749" s="31"/>
      <c r="AO749" s="31"/>
      <c r="AP749" s="31"/>
      <c r="AQ749" s="31"/>
      <c r="AR749" s="31"/>
      <c r="AS749" s="31"/>
      <c r="AY749" s="35"/>
      <c r="AZ749"/>
    </row>
    <row r="750" spans="11:52" ht="15.75"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K750" s="31"/>
      <c r="AL750" s="31"/>
      <c r="AM750" s="31"/>
      <c r="AN750" s="31"/>
      <c r="AO750" s="31"/>
      <c r="AP750" s="31"/>
      <c r="AQ750" s="31"/>
      <c r="AR750" s="31"/>
      <c r="AS750" s="31"/>
      <c r="AY750" s="35"/>
      <c r="AZ750"/>
    </row>
    <row r="751" spans="11:52" ht="15.75"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K751" s="31"/>
      <c r="AL751" s="31"/>
      <c r="AM751" s="31"/>
      <c r="AN751" s="31"/>
      <c r="AO751" s="31"/>
      <c r="AP751" s="31"/>
      <c r="AQ751" s="31"/>
      <c r="AR751" s="31"/>
      <c r="AS751" s="31"/>
      <c r="AY751" s="35"/>
      <c r="AZ751"/>
    </row>
    <row r="752" spans="11:52" ht="15.75"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K752" s="31"/>
      <c r="AL752" s="31"/>
      <c r="AM752" s="31"/>
      <c r="AN752" s="31"/>
      <c r="AO752" s="31"/>
      <c r="AP752" s="31"/>
      <c r="AQ752" s="31"/>
      <c r="AR752" s="31"/>
      <c r="AS752" s="31"/>
      <c r="AY752" s="35"/>
      <c r="AZ752"/>
    </row>
    <row r="753" spans="11:52" ht="15.75"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K753" s="31"/>
      <c r="AL753" s="31"/>
      <c r="AM753" s="31"/>
      <c r="AN753" s="31"/>
      <c r="AO753" s="31"/>
      <c r="AP753" s="31"/>
      <c r="AQ753" s="31"/>
      <c r="AR753" s="31"/>
      <c r="AS753" s="31"/>
      <c r="AY753" s="35"/>
      <c r="AZ753"/>
    </row>
    <row r="754" spans="11:52" ht="15.75"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K754" s="31"/>
      <c r="AL754" s="31"/>
      <c r="AM754" s="31"/>
      <c r="AN754" s="31"/>
      <c r="AO754" s="31"/>
      <c r="AP754" s="31"/>
      <c r="AQ754" s="31"/>
      <c r="AR754" s="31"/>
      <c r="AS754" s="31"/>
      <c r="AY754" s="35"/>
      <c r="AZ754"/>
    </row>
    <row r="755" spans="11:52" ht="15.75"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K755" s="31"/>
      <c r="AL755" s="31"/>
      <c r="AM755" s="31"/>
      <c r="AN755" s="31"/>
      <c r="AO755" s="31"/>
      <c r="AP755" s="31"/>
      <c r="AQ755" s="31"/>
      <c r="AR755" s="31"/>
      <c r="AS755" s="31"/>
      <c r="AY755" s="35"/>
      <c r="AZ755"/>
    </row>
    <row r="756" spans="11:52" ht="15.75"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K756" s="31"/>
      <c r="AL756" s="31"/>
      <c r="AM756" s="31"/>
      <c r="AN756" s="31"/>
      <c r="AO756" s="31"/>
      <c r="AP756" s="31"/>
      <c r="AQ756" s="31"/>
      <c r="AR756" s="31"/>
      <c r="AS756" s="31"/>
      <c r="AY756" s="35"/>
      <c r="AZ756"/>
    </row>
    <row r="757" spans="11:52" ht="15.75"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K757" s="31"/>
      <c r="AL757" s="31"/>
      <c r="AM757" s="31"/>
      <c r="AN757" s="31"/>
      <c r="AO757" s="31"/>
      <c r="AP757" s="31"/>
      <c r="AQ757" s="31"/>
      <c r="AR757" s="31"/>
      <c r="AS757" s="31"/>
      <c r="AY757" s="35"/>
      <c r="AZ757"/>
    </row>
    <row r="758" spans="11:52" ht="15.75"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K758" s="31"/>
      <c r="AL758" s="31"/>
      <c r="AM758" s="31"/>
      <c r="AN758" s="31"/>
      <c r="AO758" s="31"/>
      <c r="AP758" s="31"/>
      <c r="AQ758" s="31"/>
      <c r="AR758" s="31"/>
      <c r="AS758" s="31"/>
      <c r="AY758" s="35"/>
      <c r="AZ758"/>
    </row>
    <row r="759" spans="11:52" ht="15.75"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K759" s="31"/>
      <c r="AL759" s="31"/>
      <c r="AM759" s="31"/>
      <c r="AN759" s="31"/>
      <c r="AO759" s="31"/>
      <c r="AP759" s="31"/>
      <c r="AQ759" s="31"/>
      <c r="AR759" s="31"/>
      <c r="AS759" s="31"/>
      <c r="AY759" s="35"/>
      <c r="AZ759"/>
    </row>
    <row r="760" spans="11:52" ht="15.75"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K760" s="31"/>
      <c r="AL760" s="31"/>
      <c r="AM760" s="31"/>
      <c r="AN760" s="31"/>
      <c r="AO760" s="31"/>
      <c r="AP760" s="31"/>
      <c r="AQ760" s="31"/>
      <c r="AR760" s="31"/>
      <c r="AS760" s="31"/>
      <c r="AY760" s="35"/>
      <c r="AZ760"/>
    </row>
    <row r="761" spans="11:52" ht="15.75"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K761" s="31"/>
      <c r="AL761" s="31"/>
      <c r="AM761" s="31"/>
      <c r="AN761" s="31"/>
      <c r="AO761" s="31"/>
      <c r="AP761" s="31"/>
      <c r="AQ761" s="31"/>
      <c r="AR761" s="31"/>
      <c r="AS761" s="31"/>
      <c r="AY761" s="35"/>
      <c r="AZ761"/>
    </row>
    <row r="762" spans="11:52" ht="15.75"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K762" s="31"/>
      <c r="AL762" s="31"/>
      <c r="AM762" s="31"/>
      <c r="AN762" s="31"/>
      <c r="AO762" s="31"/>
      <c r="AP762" s="31"/>
      <c r="AQ762" s="31"/>
      <c r="AR762" s="31"/>
      <c r="AS762" s="31"/>
      <c r="AY762" s="35"/>
      <c r="AZ762"/>
    </row>
    <row r="763" spans="11:52" ht="15.75"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K763" s="31"/>
      <c r="AL763" s="31"/>
      <c r="AM763" s="31"/>
      <c r="AN763" s="31"/>
      <c r="AO763" s="31"/>
      <c r="AP763" s="31"/>
      <c r="AQ763" s="31"/>
      <c r="AR763" s="31"/>
      <c r="AS763" s="31"/>
      <c r="AY763" s="35"/>
      <c r="AZ763"/>
    </row>
    <row r="764" spans="11:52" ht="15.75"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K764" s="31"/>
      <c r="AL764" s="31"/>
      <c r="AM764" s="31"/>
      <c r="AN764" s="31"/>
      <c r="AO764" s="31"/>
      <c r="AP764" s="31"/>
      <c r="AQ764" s="31"/>
      <c r="AR764" s="31"/>
      <c r="AS764" s="31"/>
      <c r="AY764" s="35"/>
      <c r="AZ764"/>
    </row>
    <row r="765" spans="11:52" ht="15.75"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K765" s="31"/>
      <c r="AL765" s="31"/>
      <c r="AM765" s="31"/>
      <c r="AN765" s="31"/>
      <c r="AO765" s="31"/>
      <c r="AP765" s="31"/>
      <c r="AQ765" s="31"/>
      <c r="AR765" s="31"/>
      <c r="AS765" s="31"/>
      <c r="AY765" s="35"/>
      <c r="AZ765"/>
    </row>
    <row r="766" spans="11:52" ht="15.75"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K766" s="31"/>
      <c r="AL766" s="31"/>
      <c r="AM766" s="31"/>
      <c r="AN766" s="31"/>
      <c r="AO766" s="31"/>
      <c r="AP766" s="31"/>
      <c r="AQ766" s="31"/>
      <c r="AR766" s="31"/>
      <c r="AS766" s="31"/>
      <c r="AY766" s="35"/>
      <c r="AZ766"/>
    </row>
    <row r="767" spans="11:52" ht="15.75"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K767" s="31"/>
      <c r="AL767" s="31"/>
      <c r="AM767" s="31"/>
      <c r="AN767" s="31"/>
      <c r="AO767" s="31"/>
      <c r="AP767" s="31"/>
      <c r="AQ767" s="31"/>
      <c r="AR767" s="31"/>
      <c r="AS767" s="31"/>
      <c r="AY767" s="35"/>
      <c r="AZ767"/>
    </row>
    <row r="768" spans="11:52" ht="15.75"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K768" s="31"/>
      <c r="AL768" s="31"/>
      <c r="AM768" s="31"/>
      <c r="AN768" s="31"/>
      <c r="AO768" s="31"/>
      <c r="AP768" s="31"/>
      <c r="AQ768" s="31"/>
      <c r="AR768" s="31"/>
      <c r="AS768" s="31"/>
      <c r="AY768" s="35"/>
      <c r="AZ768"/>
    </row>
    <row r="769" spans="11:52" ht="15.75"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K769" s="31"/>
      <c r="AL769" s="31"/>
      <c r="AM769" s="31"/>
      <c r="AN769" s="31"/>
      <c r="AO769" s="31"/>
      <c r="AP769" s="31"/>
      <c r="AQ769" s="31"/>
      <c r="AR769" s="31"/>
      <c r="AS769" s="31"/>
      <c r="AY769" s="35"/>
      <c r="AZ769"/>
    </row>
    <row r="770" spans="11:52" ht="15.75"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K770" s="31"/>
      <c r="AL770" s="31"/>
      <c r="AM770" s="31"/>
      <c r="AN770" s="31"/>
      <c r="AO770" s="31"/>
      <c r="AP770" s="31"/>
      <c r="AQ770" s="31"/>
      <c r="AR770" s="31"/>
      <c r="AS770" s="31"/>
      <c r="AY770" s="35"/>
      <c r="AZ770"/>
    </row>
    <row r="771" spans="11:52" ht="15.75"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Y771" s="35"/>
      <c r="AZ771"/>
    </row>
    <row r="772" spans="11:52" ht="15.75"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Y772" s="35"/>
      <c r="AZ772"/>
    </row>
    <row r="773" spans="11:52" ht="15.75"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Y773" s="35"/>
      <c r="AZ773"/>
    </row>
    <row r="774" spans="11:52" ht="15.75"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Y774" s="35"/>
      <c r="AZ774"/>
    </row>
    <row r="775" spans="11:52" ht="15.75"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Y775" s="35"/>
      <c r="AZ775"/>
    </row>
    <row r="776" spans="11:52" ht="15.75"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Y776" s="35"/>
      <c r="AZ776"/>
    </row>
    <row r="777" spans="11:52" ht="15.75"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Y777" s="35"/>
      <c r="AZ777"/>
    </row>
    <row r="778" spans="11:52" ht="15.75"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Y778" s="35"/>
      <c r="AZ778"/>
    </row>
    <row r="779" spans="11:52" ht="15.75"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Y779" s="35"/>
      <c r="AZ779"/>
    </row>
    <row r="780" spans="11:52" ht="15.75"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Y780" s="35"/>
      <c r="AZ780"/>
    </row>
    <row r="781" spans="11:52" ht="15.75"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Y781" s="35"/>
      <c r="AZ781"/>
    </row>
    <row r="782" spans="11:52" ht="15.75"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Y782" s="35"/>
      <c r="AZ782"/>
    </row>
    <row r="783" spans="11:52" ht="15.75"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Y783" s="35"/>
      <c r="AZ783"/>
    </row>
    <row r="784" spans="11:52" ht="15.75"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Y784" s="35"/>
      <c r="AZ784"/>
    </row>
    <row r="785" spans="11:52" ht="15.75"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Y785" s="35"/>
      <c r="AZ785"/>
    </row>
    <row r="786" spans="11:52" ht="15.75"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Y786" s="35"/>
      <c r="AZ786"/>
    </row>
    <row r="787" spans="11:52" ht="15.75"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Y787" s="35"/>
      <c r="AZ787"/>
    </row>
    <row r="788" spans="11:52" ht="15.75"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Y788" s="35"/>
      <c r="AZ788"/>
    </row>
    <row r="789" spans="11:52" ht="15.75"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Y789" s="35"/>
      <c r="AZ789"/>
    </row>
    <row r="790" spans="11:52" ht="15.75"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Y790" s="35"/>
      <c r="AZ790"/>
    </row>
    <row r="791" spans="11:52" ht="15.75"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Y791" s="35"/>
      <c r="AZ791"/>
    </row>
    <row r="792" spans="11:52" ht="15.75"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Y792" s="35"/>
      <c r="AZ792"/>
    </row>
    <row r="793" spans="11:52" ht="15.75"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Y793" s="35"/>
      <c r="AZ793"/>
    </row>
    <row r="794" spans="11:52" ht="15.75"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Y794" s="35"/>
      <c r="AZ794"/>
    </row>
    <row r="795" spans="11:52" ht="15.75"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Y795" s="35"/>
      <c r="AZ795"/>
    </row>
    <row r="796" spans="11:52" ht="15.75"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Y796" s="35"/>
      <c r="AZ796"/>
    </row>
    <row r="797" spans="11:52" ht="15.75"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Y797" s="35"/>
      <c r="AZ797"/>
    </row>
    <row r="798" spans="11:52" ht="15.75"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Y798" s="35"/>
      <c r="AZ798"/>
    </row>
    <row r="799" spans="11:52" ht="15.75"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Y799" s="35"/>
      <c r="AZ799"/>
    </row>
    <row r="800" spans="11:52" ht="15.75"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Y800" s="35"/>
      <c r="AZ800"/>
    </row>
    <row r="801" spans="11:52" ht="15.75"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Y801" s="35"/>
      <c r="AZ801"/>
    </row>
    <row r="802" spans="11:52" ht="15.75"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Y802" s="35"/>
      <c r="AZ802"/>
    </row>
    <row r="803" spans="11:52" ht="15.75"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Y803" s="35"/>
      <c r="AZ803"/>
    </row>
    <row r="804" spans="11:52" ht="15.75"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Y804" s="35"/>
      <c r="AZ804"/>
    </row>
    <row r="805" spans="11:52" ht="15.75"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Y805" s="35"/>
      <c r="AZ805"/>
    </row>
    <row r="806" spans="11:52" ht="15.75"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Y806" s="35"/>
      <c r="AZ806"/>
    </row>
    <row r="807" spans="11:52" ht="15.75"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Y807" s="35"/>
      <c r="AZ807"/>
    </row>
    <row r="808" spans="11:52" ht="15.75"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Y808" s="35"/>
      <c r="AZ808"/>
    </row>
    <row r="809" spans="11:52" ht="15.75"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Y809" s="35"/>
      <c r="AZ809"/>
    </row>
    <row r="810" spans="11:52" ht="15.75"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Y810" s="35"/>
      <c r="AZ810"/>
    </row>
    <row r="811" spans="11:52" ht="15.75"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Y811" s="35"/>
      <c r="AZ811"/>
    </row>
    <row r="812" spans="11:52" ht="15.75"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Y812" s="35"/>
      <c r="AZ812"/>
    </row>
    <row r="813" spans="11:52" ht="15.75"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Y813" s="35"/>
      <c r="AZ813"/>
    </row>
    <row r="814" spans="11:52" ht="15.75"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Y814" s="35"/>
      <c r="AZ814"/>
    </row>
    <row r="815" spans="11:52" ht="15.75"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Y815" s="35"/>
      <c r="AZ815"/>
    </row>
    <row r="816" spans="11:52" ht="15.75"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Y816" s="35"/>
      <c r="AZ816"/>
    </row>
    <row r="817" spans="11:52" ht="15.75"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Y817" s="35"/>
      <c r="AZ817"/>
    </row>
    <row r="818" spans="11:52" ht="15.75"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Y818" s="35"/>
      <c r="AZ818"/>
    </row>
    <row r="819" spans="11:52" ht="15.75"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Y819" s="35"/>
      <c r="AZ819"/>
    </row>
    <row r="820" spans="11:52" ht="15.75"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Y820" s="35"/>
      <c r="AZ820"/>
    </row>
    <row r="821" spans="11:52" ht="15.75"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Y821" s="35"/>
      <c r="AZ821"/>
    </row>
    <row r="822" spans="11:52" ht="15.75"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Y822" s="35"/>
      <c r="AZ822"/>
    </row>
    <row r="823" spans="11:52" ht="15.75"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Y823" s="35"/>
      <c r="AZ823"/>
    </row>
    <row r="824" spans="11:52" ht="15.75"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Y824" s="35"/>
      <c r="AZ824"/>
    </row>
    <row r="825" spans="11:52" ht="15.75"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Y825" s="35"/>
      <c r="AZ825"/>
    </row>
    <row r="826" spans="11:52" ht="15.75"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Y826" s="35"/>
      <c r="AZ826"/>
    </row>
    <row r="827" spans="11:52" ht="15.75"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Y827" s="35"/>
      <c r="AZ827"/>
    </row>
    <row r="828" spans="11:52" ht="15.75"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Y828" s="35"/>
      <c r="AZ828"/>
    </row>
    <row r="829" spans="11:52" ht="15.75"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Y829" s="35"/>
      <c r="AZ829"/>
    </row>
    <row r="830" spans="11:52" ht="15.75"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Y830" s="35"/>
      <c r="AZ830"/>
    </row>
    <row r="831" spans="11:52" ht="15.75"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Y831" s="35"/>
      <c r="AZ831"/>
    </row>
    <row r="832" spans="11:52" ht="15.75"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Y832" s="35"/>
      <c r="AZ832"/>
    </row>
    <row r="833" spans="11:52" ht="15.75"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Y833" s="35"/>
      <c r="AZ833"/>
    </row>
    <row r="834" spans="11:52" ht="15.75"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Y834" s="35"/>
      <c r="AZ834"/>
    </row>
    <row r="835" spans="11:52" ht="15.75"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Y835" s="35"/>
      <c r="AZ835"/>
    </row>
    <row r="836" spans="11:52" ht="15.75"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Y836" s="35"/>
      <c r="AZ836"/>
    </row>
    <row r="837" spans="11:52" ht="15.75"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Y837" s="35"/>
      <c r="AZ837"/>
    </row>
    <row r="838" spans="11:52" ht="15.75"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Y838" s="35"/>
      <c r="AZ838"/>
    </row>
    <row r="839" spans="11:52" ht="15.75"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Y839" s="35"/>
      <c r="AZ839"/>
    </row>
    <row r="840" spans="11:52" ht="15.75"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Y840" s="35"/>
      <c r="AZ840"/>
    </row>
    <row r="841" spans="11:52" ht="15.75"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Y841" s="35"/>
      <c r="AZ841"/>
    </row>
    <row r="842" spans="11:52" ht="15.75"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Y842" s="35"/>
      <c r="AZ842"/>
    </row>
    <row r="843" spans="11:52" ht="15.75"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Y843" s="35"/>
      <c r="AZ843"/>
    </row>
    <row r="844" spans="11:52" ht="15.75"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Y844" s="35"/>
      <c r="AZ844"/>
    </row>
    <row r="845" spans="11:52" ht="15.75"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Y845" s="35"/>
      <c r="AZ845"/>
    </row>
    <row r="846" spans="11:52" ht="15.75"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Y846" s="35"/>
      <c r="AZ846"/>
    </row>
    <row r="847" spans="11:52" ht="15.75"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Y847" s="35"/>
      <c r="AZ847"/>
    </row>
    <row r="848" spans="11:52" ht="15.75"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Y848" s="35"/>
      <c r="AZ848"/>
    </row>
    <row r="849" spans="11:52" ht="15.75"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Y849" s="35"/>
      <c r="AZ849"/>
    </row>
    <row r="850" spans="11:52" ht="15.75"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Y850" s="35"/>
      <c r="AZ850"/>
    </row>
    <row r="851" spans="11:52" ht="15.75"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Y851" s="35"/>
      <c r="AZ851"/>
    </row>
    <row r="852" spans="11:52" ht="15.75"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Y852" s="35"/>
      <c r="AZ852"/>
    </row>
    <row r="853" spans="11:52" ht="15.75"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Y853" s="35"/>
      <c r="AZ853"/>
    </row>
    <row r="854" spans="11:52" ht="15.75"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Y854" s="35"/>
      <c r="AZ854"/>
    </row>
    <row r="855" spans="11:52" ht="15.75"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Y855" s="35"/>
      <c r="AZ855"/>
    </row>
    <row r="856" spans="11:52" ht="15.75"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Y856" s="35"/>
      <c r="AZ856"/>
    </row>
    <row r="857" spans="11:52" ht="15.75"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Y857" s="35"/>
      <c r="AZ857"/>
    </row>
    <row r="858" spans="11:52" ht="15.75"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Y858" s="35"/>
      <c r="AZ858"/>
    </row>
    <row r="859" spans="11:52" ht="15.75"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Y859" s="35"/>
      <c r="AZ859"/>
    </row>
    <row r="860" spans="11:52" ht="15.75"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Y860" s="35"/>
      <c r="AZ860"/>
    </row>
    <row r="861" spans="11:52" ht="15.75"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Y861" s="35"/>
      <c r="AZ861"/>
    </row>
    <row r="862" spans="11:52" ht="15.75"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Y862" s="35"/>
      <c r="AZ862"/>
    </row>
    <row r="863" spans="11:52" ht="15.75"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Y863" s="35"/>
      <c r="AZ863"/>
    </row>
    <row r="864" spans="11:52" ht="15.75"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Y864" s="35"/>
      <c r="AZ864"/>
    </row>
    <row r="865" spans="11:52" ht="15.75"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Y865" s="35"/>
      <c r="AZ865"/>
    </row>
    <row r="866" spans="11:52" ht="15.75"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Y866" s="35"/>
      <c r="AZ866"/>
    </row>
    <row r="867" spans="11:52" ht="15.75"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Y867" s="35"/>
      <c r="AZ867"/>
    </row>
    <row r="868" spans="11:52" ht="15.75"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Y868" s="35"/>
      <c r="AZ868"/>
    </row>
    <row r="869" spans="11:52" ht="15.75"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Y869" s="35"/>
      <c r="AZ869"/>
    </row>
    <row r="870" spans="11:52" ht="15.75"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Y870" s="35"/>
      <c r="AZ870"/>
    </row>
    <row r="871" spans="11:52" ht="15.75"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Y871" s="35"/>
      <c r="AZ871"/>
    </row>
    <row r="872" spans="11:52" ht="15.75"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Y872" s="35"/>
      <c r="AZ872"/>
    </row>
    <row r="873" spans="11:52" ht="15.75"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Y873" s="35"/>
      <c r="AZ873"/>
    </row>
    <row r="874" spans="11:52" ht="15.75"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Y874" s="35"/>
      <c r="AZ874"/>
    </row>
    <row r="875" spans="11:52" ht="15.75"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Y875" s="35"/>
      <c r="AZ875"/>
    </row>
    <row r="876" spans="11:52" ht="15.75"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Y876" s="35"/>
      <c r="AZ876"/>
    </row>
    <row r="877" spans="11:52" ht="15.75"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Y877" s="35"/>
      <c r="AZ877"/>
    </row>
    <row r="878" spans="11:52" ht="15.75"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Y878" s="35"/>
      <c r="AZ878"/>
    </row>
    <row r="879" spans="11:45" ht="15.75"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</row>
    <row r="880" spans="11:45" ht="15.75"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</row>
    <row r="881" spans="11:45" ht="15.75"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</row>
    <row r="882" spans="11:45" ht="15.75"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</row>
    <row r="883" spans="11:45" ht="15.75"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</row>
    <row r="884" spans="11:45" ht="15.75"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</row>
    <row r="885" spans="11:45" ht="15.75"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</row>
    <row r="886" spans="11:45" ht="15.75"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</row>
    <row r="887" spans="11:45" ht="15.75"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</row>
    <row r="888" spans="11:45" ht="15.75"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</row>
    <row r="889" spans="11:45" ht="15.75"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</row>
    <row r="890" spans="11:45" ht="15.75"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</row>
    <row r="891" spans="11:45" ht="15.75"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</row>
    <row r="892" spans="11:45" ht="15.75"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</row>
    <row r="893" spans="11:45" ht="15.75"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</row>
    <row r="894" spans="11:45" ht="15.75"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</row>
    <row r="895" spans="11:45" ht="15.75"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</row>
    <row r="896" spans="11:45" ht="15.75"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</row>
    <row r="897" spans="11:45" ht="15.75"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</row>
    <row r="898" spans="11:45" ht="15.75"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</row>
    <row r="899" spans="11:45" ht="15.75"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</row>
    <row r="900" spans="11:45" ht="15.75"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</row>
    <row r="901" spans="11:45" ht="15.75"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</row>
    <row r="902" spans="11:45" ht="15.75"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</row>
    <row r="903" spans="11:45" ht="15.75"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</row>
    <row r="904" spans="11:45" ht="15.75"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</row>
    <row r="905" spans="11:45" ht="15.75"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</row>
    <row r="906" spans="11:45" ht="15.75"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</row>
    <row r="907" spans="11:45" ht="15.75"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</row>
    <row r="908" spans="11:45" ht="15.75"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</row>
    <row r="909" spans="11:45" ht="15.75"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</row>
    <row r="910" spans="11:45" ht="15.75"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</row>
    <row r="911" spans="11:45" ht="15.75"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</row>
    <row r="912" spans="11:45" ht="15.75"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</row>
    <row r="913" spans="11:45" ht="15.75"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</row>
    <row r="914" spans="11:45" ht="15.75"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</row>
    <row r="915" spans="11:45" ht="15.75"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</row>
    <row r="916" spans="11:45" ht="15.75"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</row>
    <row r="917" spans="11:45" ht="15.75"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</row>
    <row r="918" spans="11:45" ht="15.75"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</row>
    <row r="919" spans="11:45" ht="15.75"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</row>
    <row r="920" spans="11:45" ht="15.75"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</row>
    <row r="921" spans="11:45" ht="15.75"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</row>
    <row r="922" spans="11:45" ht="15.75"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</row>
    <row r="923" spans="11:45" ht="15.75"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</row>
    <row r="924" spans="11:45" ht="15.75"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</row>
    <row r="925" spans="11:45" ht="15.75"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</row>
    <row r="926" spans="11:45" ht="15.75"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</row>
    <row r="927" spans="11:45" ht="15.75"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</row>
    <row r="928" spans="11:45" ht="15.75"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</row>
    <row r="929" spans="11:45" ht="15.75"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</row>
    <row r="930" spans="11:45" ht="15.75"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</row>
    <row r="931" spans="11:45" ht="15.75"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</row>
    <row r="932" spans="11:45" ht="15.75"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</row>
    <row r="933" spans="11:45" ht="15.75"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</row>
    <row r="934" spans="11:45" ht="15.75"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</row>
    <row r="935" spans="11:45" ht="15.75"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</row>
    <row r="936" spans="11:45" ht="15.75"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</row>
    <row r="937" spans="11:45" ht="15.75"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</row>
    <row r="938" spans="11:45" ht="15.75"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</row>
    <row r="939" spans="11:45" ht="15.75"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</row>
    <row r="940" spans="11:45" ht="15.75"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</row>
    <row r="941" spans="11:45" ht="15.75"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</row>
    <row r="942" spans="11:45" ht="15.75"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</row>
    <row r="943" spans="11:45" ht="15.75"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</row>
    <row r="944" spans="11:45" ht="15.75"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</row>
    <row r="945" spans="11:45" ht="15.75"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</row>
    <row r="946" spans="11:45" ht="15.75"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</row>
    <row r="947" spans="11:45" ht="15.75"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</row>
    <row r="948" spans="11:45" ht="15.75"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</row>
    <row r="949" spans="11:45" ht="15.75"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</row>
    <row r="950" spans="11:45" ht="15.75"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</row>
    <row r="951" spans="11:45" ht="15.75"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</row>
    <row r="952" spans="11:45" ht="15.75"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</row>
    <row r="953" spans="11:45" ht="15.75"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</row>
    <row r="954" spans="11:45" ht="15.75"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</row>
    <row r="955" spans="11:45" ht="15.75"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</row>
    <row r="956" spans="11:45" ht="15.75"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</row>
    <row r="957" spans="11:45" ht="15.75"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</row>
    <row r="958" spans="11:45" ht="15.75"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</row>
    <row r="959" spans="11:45" ht="15.75"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</row>
    <row r="960" spans="11:45" ht="15.75"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</row>
    <row r="961" spans="11:45" ht="15.75"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</row>
    <row r="962" spans="11:45" ht="15.75"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</row>
    <row r="963" spans="11:45" ht="15.75"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</row>
    <row r="964" spans="11:45" ht="15.75"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</row>
    <row r="965" spans="11:45" ht="15.75"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</row>
    <row r="966" spans="11:45" ht="15.75"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</row>
    <row r="967" spans="11:45" ht="15.75"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</row>
    <row r="968" spans="11:45" ht="15.75"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</row>
    <row r="969" spans="11:45" ht="15.75"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</row>
    <row r="970" spans="11:45" ht="15.75"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</row>
    <row r="971" spans="11:45" ht="15.75"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</row>
    <row r="972" spans="11:45" ht="15.75"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</row>
    <row r="973" spans="11:45" ht="15.75"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</row>
    <row r="974" spans="11:45" ht="15.75"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</row>
    <row r="975" spans="11:45" ht="15.75"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</row>
    <row r="976" spans="11:45" ht="15.75"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</row>
    <row r="977" spans="11:45" ht="15.75"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</row>
    <row r="978" spans="11:45" ht="15.75"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</row>
    <row r="979" spans="11:45" ht="15.75"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</row>
    <row r="980" spans="11:45" ht="15.75"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</row>
    <row r="981" spans="11:45" ht="15.75"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</row>
    <row r="982" spans="11:45" ht="15.75"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</row>
    <row r="983" spans="11:45" ht="15.75"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</row>
    <row r="984" spans="11:45" ht="15.75"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</row>
    <row r="985" spans="11:45" ht="15.75"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</row>
    <row r="986" spans="11:45" ht="15.75"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</row>
    <row r="987" spans="11:45" ht="15.75"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</row>
    <row r="988" spans="11:45" ht="15.75"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</row>
    <row r="989" spans="11:45" ht="15.75"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</row>
    <row r="990" spans="11:45" ht="15.75"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</row>
    <row r="991" spans="11:45" ht="15.75"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</row>
    <row r="992" spans="11:45" ht="15.75"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</row>
    <row r="993" spans="11:45" ht="15.75"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</row>
    <row r="994" spans="11:45" ht="15.75"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</row>
    <row r="995" spans="11:45" ht="15.75"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</row>
    <row r="996" spans="11:45" ht="15.75"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</row>
    <row r="997" spans="11:45" ht="15.75"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</row>
    <row r="998" spans="11:45" ht="15.75"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</row>
    <row r="999" spans="11:45" ht="15.75"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</row>
    <row r="1000" spans="11:45" ht="15.75"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</row>
    <row r="1001" spans="11:45" ht="15.75"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</row>
    <row r="1002" spans="11:45" ht="15.75"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</row>
    <row r="1003" spans="11:45" ht="15.75"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</row>
    <row r="1004" spans="11:45" ht="15.75"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</row>
    <row r="1005" spans="11:45" ht="15.75"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</row>
    <row r="1006" spans="11:45" ht="15.75"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</row>
    <row r="1007" spans="11:45" ht="15.75"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</row>
    <row r="1008" spans="11:45" ht="15.75"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</row>
    <row r="1009" spans="11:45" ht="15.75"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</row>
    <row r="1010" spans="11:45" ht="15.75"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</row>
    <row r="1011" spans="11:45" ht="15.75"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</row>
    <row r="1012" spans="11:45" ht="15.75"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</row>
    <row r="1013" spans="11:45" ht="15.75"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</row>
    <row r="1014" spans="11:45" ht="15.75"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</row>
    <row r="1015" spans="11:45" ht="15.75"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</row>
    <row r="1016" spans="11:45" ht="15.75"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</row>
    <row r="1017" spans="11:45" ht="15.75"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</row>
    <row r="1018" spans="11:45" ht="15.75"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</row>
    <row r="1019" spans="11:45" ht="15.75"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</row>
    <row r="1020" spans="11:45" ht="15.75"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</row>
    <row r="1021" spans="11:45" ht="15.75"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</row>
    <row r="1022" spans="11:45" ht="15.75"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</row>
    <row r="1023" spans="11:45" ht="15.75"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</row>
    <row r="1024" spans="11:45" ht="15.75"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</row>
    <row r="1025" spans="11:45" ht="15.75"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</row>
    <row r="1026" spans="11:45" ht="15.75"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</row>
    <row r="1027" spans="11:45" ht="15.75"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</row>
    <row r="1028" spans="11:45" ht="15.75"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</row>
    <row r="1029" spans="11:45" ht="15.75"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</row>
    <row r="1030" spans="11:45" ht="15.75"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</row>
    <row r="1031" spans="11:45" ht="15.75"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</row>
    <row r="1032" spans="11:45" ht="15.75"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</row>
    <row r="1033" spans="11:45" ht="15.75"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</row>
    <row r="1034" spans="11:45" ht="15.75"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</row>
    <row r="1035" spans="11:45" ht="15.75"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</row>
    <row r="1036" spans="11:45" ht="15.75"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</row>
    <row r="1037" spans="11:45" ht="15.75"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</row>
    <row r="1038" spans="11:45" ht="15.75"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</row>
    <row r="1039" spans="11:45" ht="15.75"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</row>
    <row r="1040" spans="11:45" ht="15.75"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</row>
    <row r="1041" spans="11:45" ht="15.75"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</row>
    <row r="1042" spans="11:45" ht="15.75"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</row>
    <row r="1043" spans="11:45" ht="15.75"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</row>
    <row r="1044" spans="11:45" ht="15.75"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31"/>
      <c r="AM1044" s="31"/>
      <c r="AN1044" s="31"/>
      <c r="AO1044" s="31"/>
      <c r="AP1044" s="31"/>
      <c r="AQ1044" s="31"/>
      <c r="AR1044" s="31"/>
      <c r="AS1044" s="31"/>
    </row>
    <row r="1045" spans="11:45" ht="15.75"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31"/>
      <c r="AM1045" s="31"/>
      <c r="AN1045" s="31"/>
      <c r="AO1045" s="31"/>
      <c r="AP1045" s="31"/>
      <c r="AQ1045" s="31"/>
      <c r="AR1045" s="31"/>
      <c r="AS1045" s="31"/>
    </row>
    <row r="1046" spans="11:45" ht="15.75"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31"/>
      <c r="AM1046" s="31"/>
      <c r="AN1046" s="31"/>
      <c r="AO1046" s="31"/>
      <c r="AP1046" s="31"/>
      <c r="AQ1046" s="31"/>
      <c r="AR1046" s="31"/>
      <c r="AS1046" s="31"/>
    </row>
    <row r="1047" spans="11:45" ht="15.75"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</row>
    <row r="1048" spans="11:45" ht="15.75"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31"/>
      <c r="AM1048" s="31"/>
      <c r="AN1048" s="31"/>
      <c r="AO1048" s="31"/>
      <c r="AP1048" s="31"/>
      <c r="AQ1048" s="31"/>
      <c r="AR1048" s="31"/>
      <c r="AS1048" s="31"/>
    </row>
    <row r="1049" spans="11:45" ht="15.75"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31"/>
      <c r="AM1049" s="31"/>
      <c r="AN1049" s="31"/>
      <c r="AO1049" s="31"/>
      <c r="AP1049" s="31"/>
      <c r="AQ1049" s="31"/>
      <c r="AR1049" s="31"/>
      <c r="AS1049" s="31"/>
    </row>
    <row r="1050" spans="11:45" ht="15.75"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31"/>
      <c r="AM1050" s="31"/>
      <c r="AN1050" s="31"/>
      <c r="AO1050" s="31"/>
      <c r="AP1050" s="31"/>
      <c r="AQ1050" s="31"/>
      <c r="AR1050" s="31"/>
      <c r="AS1050" s="31"/>
    </row>
    <row r="1051" spans="11:45" ht="15.75"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</row>
    <row r="1052" spans="11:45" ht="15.75"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</row>
    <row r="1053" spans="11:45" ht="15.75"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</row>
    <row r="1054" spans="11:45" ht="15.75"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</row>
    <row r="1055" spans="11:45" ht="15.75"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31"/>
      <c r="AM1055" s="31"/>
      <c r="AN1055" s="31"/>
      <c r="AO1055" s="31"/>
      <c r="AP1055" s="31"/>
      <c r="AQ1055" s="31"/>
      <c r="AR1055" s="31"/>
      <c r="AS1055" s="31"/>
    </row>
    <row r="1056" spans="11:45" ht="15.75"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31"/>
      <c r="AM1056" s="31"/>
      <c r="AN1056" s="31"/>
      <c r="AO1056" s="31"/>
      <c r="AP1056" s="31"/>
      <c r="AQ1056" s="31"/>
      <c r="AR1056" s="31"/>
      <c r="AS1056" s="31"/>
    </row>
    <row r="1057" spans="11:45" ht="15.75"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31"/>
      <c r="AM1057" s="31"/>
      <c r="AN1057" s="31"/>
      <c r="AO1057" s="31"/>
      <c r="AP1057" s="31"/>
      <c r="AQ1057" s="31"/>
      <c r="AR1057" s="31"/>
      <c r="AS1057" s="31"/>
    </row>
    <row r="1058" spans="11:45" ht="15.75"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</row>
    <row r="1059" spans="11:45" ht="15.75"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31"/>
      <c r="AM1059" s="31"/>
      <c r="AN1059" s="31"/>
      <c r="AO1059" s="31"/>
      <c r="AP1059" s="31"/>
      <c r="AQ1059" s="31"/>
      <c r="AR1059" s="31"/>
      <c r="AS1059" s="31"/>
    </row>
    <row r="1060" spans="11:45" ht="15.75"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31"/>
      <c r="AM1060" s="31"/>
      <c r="AN1060" s="31"/>
      <c r="AO1060" s="31"/>
      <c r="AP1060" s="31"/>
      <c r="AQ1060" s="31"/>
      <c r="AR1060" s="31"/>
      <c r="AS1060" s="31"/>
    </row>
    <row r="1061" spans="11:45" ht="15.75"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</row>
    <row r="1062" spans="11:45" ht="15.75"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</row>
    <row r="1063" spans="11:45" ht="15.75"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</row>
    <row r="1064" spans="11:45" ht="15.75"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</row>
    <row r="1065" spans="11:45" ht="15.75"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</row>
    <row r="1066" spans="11:45" ht="15.75"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</row>
    <row r="1067" spans="11:45" ht="15.75"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31"/>
      <c r="AM1067" s="31"/>
      <c r="AN1067" s="31"/>
      <c r="AO1067" s="31"/>
      <c r="AP1067" s="31"/>
      <c r="AQ1067" s="31"/>
      <c r="AR1067" s="31"/>
      <c r="AS1067" s="31"/>
    </row>
    <row r="1068" spans="11:45" ht="15.75"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31"/>
      <c r="AM1068" s="31"/>
      <c r="AN1068" s="31"/>
      <c r="AO1068" s="31"/>
      <c r="AP1068" s="31"/>
      <c r="AQ1068" s="31"/>
      <c r="AR1068" s="31"/>
      <c r="AS1068" s="31"/>
    </row>
    <row r="1069" spans="11:45" ht="15.75"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31"/>
      <c r="AM1069" s="31"/>
      <c r="AN1069" s="31"/>
      <c r="AO1069" s="31"/>
      <c r="AP1069" s="31"/>
      <c r="AQ1069" s="31"/>
      <c r="AR1069" s="31"/>
      <c r="AS1069" s="31"/>
    </row>
    <row r="1070" spans="11:45" ht="15.75"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</row>
    <row r="1071" spans="11:45" ht="15.75"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</row>
    <row r="1072" spans="11:45" ht="15.75"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</row>
    <row r="1073" spans="11:45" ht="15.75"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</row>
    <row r="1074" spans="11:45" ht="15.75"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</row>
    <row r="1075" spans="11:45" ht="15.75"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</row>
    <row r="1076" spans="11:45" ht="15.75"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</row>
    <row r="1077" spans="11:45" ht="15.75"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</row>
    <row r="1078" spans="11:45" ht="15.75"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</row>
    <row r="1079" spans="11:45" ht="15.75"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</row>
    <row r="1080" spans="11:45" ht="15.75"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</row>
    <row r="1081" spans="11:45" ht="15.75"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</row>
    <row r="1082" spans="11:45" ht="15.75"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</row>
    <row r="1083" spans="11:45" ht="15.75"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</row>
    <row r="1084" spans="11:45" ht="15.75"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</row>
    <row r="1085" spans="11:45" ht="15.75"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</row>
    <row r="1086" spans="11:45" ht="15.75"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</row>
    <row r="1087" spans="11:45" ht="15.75"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</row>
    <row r="1088" spans="11:45" ht="15.75"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</row>
    <row r="1089" spans="11:45" ht="15.75"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</row>
    <row r="1090" spans="11:45" ht="15.75">
      <c r="K1090" s="31"/>
      <c r="L1090" s="31"/>
      <c r="M1090" s="31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</row>
    <row r="1091" spans="11:45" ht="15.75">
      <c r="K1091" s="31"/>
      <c r="L1091" s="31"/>
      <c r="M1091" s="31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</row>
    <row r="1092" spans="11:45" ht="15.75">
      <c r="K1092" s="31"/>
      <c r="L1092" s="31"/>
      <c r="M1092" s="31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</row>
    <row r="1093" spans="11:45" ht="15.75">
      <c r="K1093" s="31"/>
      <c r="L1093" s="31"/>
      <c r="M1093" s="31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</row>
    <row r="1094" spans="11:45" ht="15.75">
      <c r="K1094" s="31"/>
      <c r="L1094" s="31"/>
      <c r="M1094" s="31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</row>
    <row r="1095" spans="11:45" ht="15.75">
      <c r="K1095" s="31"/>
      <c r="L1095" s="31"/>
      <c r="M1095" s="31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</row>
    <row r="1096" spans="11:45" ht="15.75">
      <c r="K1096" s="31"/>
      <c r="L1096" s="31"/>
      <c r="M1096" s="31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</row>
    <row r="1097" spans="11:45" ht="15.75"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</row>
    <row r="1098" spans="11:45" ht="15.75"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</row>
    <row r="1099" spans="11:45" ht="15.75"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</row>
    <row r="1100" spans="11:45" ht="15.75"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</row>
    <row r="1101" spans="11:45" ht="15.75">
      <c r="K1101" s="31"/>
      <c r="L1101" s="31"/>
      <c r="M1101" s="31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</row>
    <row r="1102" spans="11:45" ht="15.75">
      <c r="K1102" s="31"/>
      <c r="L1102" s="31"/>
      <c r="M1102" s="31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</row>
    <row r="1103" spans="11:45" ht="15.75">
      <c r="K1103" s="31"/>
      <c r="L1103" s="31"/>
      <c r="M1103" s="31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</row>
    <row r="1104" spans="11:45" ht="15.75">
      <c r="K1104" s="31"/>
      <c r="L1104" s="31"/>
      <c r="M1104" s="31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</row>
    <row r="1105" spans="11:45" ht="15.75">
      <c r="K1105" s="31"/>
      <c r="L1105" s="31"/>
      <c r="M1105" s="31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</row>
    <row r="1106" spans="11:45" ht="15.75">
      <c r="K1106" s="31"/>
      <c r="L1106" s="31"/>
      <c r="M1106" s="31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</row>
    <row r="1107" spans="11:45" ht="15.75"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</row>
    <row r="1108" spans="11:45" ht="15.75"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</row>
    <row r="1109" spans="11:45" ht="15.75"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</row>
    <row r="1110" spans="11:45" ht="15.75">
      <c r="K1110" s="31"/>
      <c r="L1110" s="31"/>
      <c r="M1110" s="31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</row>
    <row r="1111" spans="11:45" ht="15.75"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</row>
    <row r="1112" spans="11:45" ht="15.75">
      <c r="K1112" s="31"/>
      <c r="L1112" s="31"/>
      <c r="M1112" s="31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</row>
    <row r="1113" spans="11:45" ht="15.75">
      <c r="K1113" s="31"/>
      <c r="L1113" s="31"/>
      <c r="M1113" s="31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</row>
    <row r="1114" spans="11:45" ht="15.75">
      <c r="K1114" s="31"/>
      <c r="L1114" s="31"/>
      <c r="M1114" s="31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</row>
  </sheetData>
  <mergeCells count="1">
    <mergeCell ref="AC11:AF11"/>
  </mergeCells>
  <conditionalFormatting sqref="F717:F718 F105:F134 F136:F147 F273:F279 F209 F564:F588 F515:F521 F314:F388 F149:F160 F497:F501 F17:F53 F217:F255 F60:F101 F527:F558 F171:F206 F439:F483 F390:F428 F284:F310 F594:F680 F685 F432:F437 F487:F494 F689:F715">
    <cfRule type="expression" priority="1" dxfId="0" stopIfTrue="1">
      <formula>G17=1</formula>
    </cfRule>
    <cfRule type="expression" priority="2" dxfId="1" stopIfTrue="1">
      <formula>G17=2</formula>
    </cfRule>
  </conditionalFormatting>
  <conditionalFormatting sqref="F716 F164:F167 F263:F267 F429 F210:F216">
    <cfRule type="expression" priority="3" dxfId="0" stopIfTrue="1">
      <formula>G165=1</formula>
    </cfRule>
    <cfRule type="expression" priority="4" dxfId="1" stopIfTrue="1">
      <formula>G165=2</formula>
    </cfRule>
  </conditionalFormatting>
  <conditionalFormatting sqref="F510:F514">
    <cfRule type="expression" priority="5" dxfId="0" stopIfTrue="1">
      <formula>G515=1</formula>
    </cfRule>
    <cfRule type="expression" priority="6" dxfId="1" stopIfTrue="1">
      <formula>G515=2</formula>
    </cfRule>
  </conditionalFormatting>
  <conditionalFormatting sqref="F430:F431">
    <cfRule type="expression" priority="7" dxfId="0" stopIfTrue="1">
      <formula>G429=1</formula>
    </cfRule>
    <cfRule type="expression" priority="8" dxfId="1" stopIfTrue="1">
      <formula>G429=2</formula>
    </cfRule>
  </conditionalFormatting>
  <conditionalFormatting sqref="F207:F208 F258">
    <cfRule type="expression" priority="9" dxfId="0" stopIfTrue="1">
      <formula>G209=1</formula>
    </cfRule>
    <cfRule type="expression" priority="10" dxfId="1" stopIfTrue="1">
      <formula>G209=2</formula>
    </cfRule>
  </conditionalFormatting>
  <conditionalFormatting sqref="F256:F257">
    <cfRule type="expression" priority="11" dxfId="0" stopIfTrue="1">
      <formula>G259=1</formula>
    </cfRule>
    <cfRule type="expression" priority="12" dxfId="1" stopIfTrue="1">
      <formula>G259=2</formula>
    </cfRule>
  </conditionalFormatting>
  <conditionalFormatting sqref="F681:F684 F686:F688">
    <cfRule type="expression" priority="13" dxfId="0" stopIfTrue="1">
      <formula>#REF!=1</formula>
    </cfRule>
    <cfRule type="expression" priority="14" dxfId="1" stopIfTrue="1">
      <formula>#REF!=2</formula>
    </cfRule>
  </conditionalFormatting>
  <conditionalFormatting sqref="G616:G632 G510:G522 G564:G588 G527:G558 G497:G502 G594:G610 G487:G494 G440:G483 G284:G310 G400:G437 G375:G376 G379:G394 G366:G369 G273:G279 G636:G718 G106:G134 G254:G267 G153:G167 G140:G147 G49 G173:G214 G17:G47 G51:G53 G60:G101">
    <cfRule type="cellIs" priority="15" dxfId="2" operator="equal" stopIfTrue="1">
      <formula>0</formula>
    </cfRule>
  </conditionalFormatting>
  <conditionalFormatting sqref="F389 F262 F259 F162">
    <cfRule type="expression" priority="16" dxfId="0" stopIfTrue="1">
      <formula>#REF!=1</formula>
    </cfRule>
    <cfRule type="expression" priority="17" dxfId="1" stopIfTrue="1">
      <formula>#REF!=2</formula>
    </cfRule>
  </conditionalFormatting>
  <conditionalFormatting sqref="F260:F261 F161">
    <cfRule type="expression" priority="18" dxfId="0" stopIfTrue="1">
      <formula>#REF!=1</formula>
    </cfRule>
    <cfRule type="expression" priority="19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40" r:id="rId2"/>
  <headerFooter alignWithMargins="0">
    <oddHeader>&amp;LSIMMAR S.L.&amp;R&amp;F</oddHeader>
  </headerFooter>
  <rowBreaks count="15" manualBreakCount="15">
    <brk id="55" min="2" max="49" man="1"/>
    <brk id="100" min="2" max="49" man="1"/>
    <brk id="130" min="2" max="49" man="1"/>
    <brk id="163" min="2" max="49" man="1"/>
    <brk id="210" min="2" max="49" man="1"/>
    <brk id="263" min="2" max="49" man="1"/>
    <brk id="306" min="2" max="49" man="1"/>
    <brk id="365" min="2" max="49" man="1"/>
    <brk id="390" min="2" max="49" man="1"/>
    <brk id="432" min="2" max="49" man="1"/>
    <brk id="478" min="2" max="49" man="1"/>
    <brk id="514" min="2" max="49" man="1"/>
    <brk id="551" min="2" max="49" man="1"/>
    <brk id="581" min="2" max="49" man="1"/>
    <brk id="626" min="2" max="4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tabSelected="1" zoomScale="75" zoomScaleNormal="75" workbookViewId="0" topLeftCell="A1">
      <selection activeCell="I2" sqref="I2"/>
    </sheetView>
  </sheetViews>
  <sheetFormatPr defaultColWidth="11.5546875" defaultRowHeight="15"/>
  <cols>
    <col min="1" max="1" width="1.1171875" style="80" customWidth="1"/>
    <col min="2" max="2" width="15.77734375" style="80" customWidth="1"/>
    <col min="3" max="4" width="8.77734375" style="80" customWidth="1"/>
    <col min="5" max="5" width="9.21484375" style="80" customWidth="1"/>
    <col min="6" max="6" width="7.99609375" style="80" customWidth="1"/>
    <col min="7" max="7" width="6.88671875" style="80" customWidth="1"/>
    <col min="8" max="8" width="7.10546875" style="80" customWidth="1"/>
    <col min="9" max="9" width="8.5546875" style="80" customWidth="1"/>
    <col min="10" max="10" width="8.4453125" style="80" customWidth="1"/>
    <col min="11" max="11" width="7.5546875" style="80" customWidth="1"/>
    <col min="12" max="12" width="8.10546875" style="80" customWidth="1"/>
    <col min="13" max="13" width="6.6640625" style="80" customWidth="1"/>
    <col min="14" max="14" width="4.6640625" style="80" customWidth="1"/>
    <col min="15" max="15" width="7.88671875" style="80" customWidth="1"/>
    <col min="16" max="16384" width="11.5546875" style="80" customWidth="1"/>
  </cols>
  <sheetData>
    <row r="1" ht="6.75" customHeight="1"/>
    <row r="2" spans="1:15" ht="39" customHeight="1">
      <c r="A2" s="165" t="s">
        <v>131</v>
      </c>
      <c r="B2" s="166"/>
      <c r="C2" s="166"/>
      <c r="D2" s="166"/>
      <c r="E2" s="166"/>
      <c r="F2" s="166"/>
      <c r="G2" s="166"/>
      <c r="H2" s="166"/>
      <c r="I2" s="165" t="s">
        <v>621</v>
      </c>
      <c r="J2" s="167"/>
      <c r="K2" s="168"/>
      <c r="L2" s="166"/>
      <c r="M2" s="166"/>
      <c r="N2" s="166"/>
      <c r="O2" s="166"/>
    </row>
    <row r="3" ht="9" customHeight="1"/>
    <row r="4" ht="15.75" thickBot="1"/>
    <row r="5" spans="3:15" ht="15.75">
      <c r="C5" s="122" t="s">
        <v>108</v>
      </c>
      <c r="D5" s="123"/>
      <c r="E5" s="124"/>
      <c r="F5" s="125" t="s">
        <v>109</v>
      </c>
      <c r="G5" s="126" t="s">
        <v>110</v>
      </c>
      <c r="H5" s="127"/>
      <c r="I5" s="128"/>
      <c r="J5" s="81" t="s">
        <v>111</v>
      </c>
      <c r="K5" s="82" t="s">
        <v>112</v>
      </c>
      <c r="L5" s="83"/>
      <c r="M5" s="84"/>
      <c r="N5" s="85" t="s">
        <v>113</v>
      </c>
      <c r="O5" s="86"/>
    </row>
    <row r="6" spans="3:15" ht="15">
      <c r="C6" s="87" t="s">
        <v>108</v>
      </c>
      <c r="D6" s="88" t="s">
        <v>108</v>
      </c>
      <c r="E6" s="89" t="s">
        <v>114</v>
      </c>
      <c r="F6" s="90" t="s">
        <v>109</v>
      </c>
      <c r="G6" s="87" t="s">
        <v>115</v>
      </c>
      <c r="H6" s="91" t="s">
        <v>116</v>
      </c>
      <c r="I6" s="92" t="s">
        <v>117</v>
      </c>
      <c r="J6" s="90" t="s">
        <v>118</v>
      </c>
      <c r="K6" s="87" t="s">
        <v>115</v>
      </c>
      <c r="L6" s="88" t="s">
        <v>116</v>
      </c>
      <c r="M6" s="92" t="s">
        <v>117</v>
      </c>
      <c r="N6" s="93" t="s">
        <v>119</v>
      </c>
      <c r="O6" s="94" t="s">
        <v>120</v>
      </c>
    </row>
    <row r="7" spans="2:15" ht="15">
      <c r="B7" s="121" t="s">
        <v>26</v>
      </c>
      <c r="C7" s="95" t="s">
        <v>121</v>
      </c>
      <c r="D7" s="96" t="s">
        <v>122</v>
      </c>
      <c r="E7" s="97" t="s">
        <v>123</v>
      </c>
      <c r="F7" s="98" t="s">
        <v>124</v>
      </c>
      <c r="G7" s="95" t="s">
        <v>125</v>
      </c>
      <c r="H7" s="99"/>
      <c r="I7" s="100" t="s">
        <v>126</v>
      </c>
      <c r="J7" s="98" t="s">
        <v>127</v>
      </c>
      <c r="K7" s="95" t="s">
        <v>125</v>
      </c>
      <c r="L7" s="96"/>
      <c r="M7" s="100" t="s">
        <v>128</v>
      </c>
      <c r="N7" s="101" t="s">
        <v>129</v>
      </c>
      <c r="O7" s="97" t="s">
        <v>130</v>
      </c>
    </row>
    <row r="8" spans="2:15" ht="15">
      <c r="B8" s="102" t="s">
        <v>5</v>
      </c>
      <c r="C8" s="103">
        <f>SUM(total!H17:H53)</f>
        <v>37</v>
      </c>
      <c r="D8" s="118">
        <f>COUNT(total!G17:G53)</f>
        <v>8</v>
      </c>
      <c r="E8" s="104">
        <f>D8*100/C8</f>
        <v>21.62162162162162</v>
      </c>
      <c r="F8" s="117">
        <v>10889</v>
      </c>
      <c r="G8" s="105">
        <f>I8-H8</f>
        <v>176</v>
      </c>
      <c r="H8" s="118">
        <v>31</v>
      </c>
      <c r="I8" s="106">
        <f>COUNT(total!K17:AT53)</f>
        <v>207</v>
      </c>
      <c r="J8" s="107">
        <f>F8/I8</f>
        <v>52.60386473429951</v>
      </c>
      <c r="K8" s="108">
        <f>C8*4.33</f>
        <v>160.21</v>
      </c>
      <c r="L8" s="109">
        <f>D8*4.33</f>
        <v>34.64</v>
      </c>
      <c r="M8" s="110">
        <f>SUM(K8:L8)</f>
        <v>194.85000000000002</v>
      </c>
      <c r="N8" s="108">
        <f>I8*100/M8-100</f>
        <v>6.235565819861421</v>
      </c>
      <c r="O8" s="111">
        <f>I8-M8</f>
        <v>12.149999999999977</v>
      </c>
    </row>
    <row r="9" spans="2:15" ht="15">
      <c r="B9" s="102" t="s">
        <v>7</v>
      </c>
      <c r="C9" s="103">
        <f>SUM(total!H60:H99)</f>
        <v>40</v>
      </c>
      <c r="D9" s="118">
        <f>COUNT(total!G60:G99)</f>
        <v>14</v>
      </c>
      <c r="E9" s="104">
        <f aca="true" t="shared" si="0" ref="E9:E28">D9*100/C9</f>
        <v>35</v>
      </c>
      <c r="F9" s="117">
        <v>13304</v>
      </c>
      <c r="G9" s="105">
        <f aca="true" t="shared" si="1" ref="G9:G26">I9-H9</f>
        <v>160</v>
      </c>
      <c r="H9" s="120">
        <v>93</v>
      </c>
      <c r="I9" s="106">
        <f>COUNT(total!K60:AT99)</f>
        <v>253</v>
      </c>
      <c r="J9" s="107">
        <f aca="true" t="shared" si="2" ref="J9:J27">F9/I9</f>
        <v>52.58498023715415</v>
      </c>
      <c r="K9" s="108">
        <f aca="true" t="shared" si="3" ref="K9:K27">C9*4.33</f>
        <v>173.2</v>
      </c>
      <c r="L9" s="109">
        <f>D9*4.33</f>
        <v>60.620000000000005</v>
      </c>
      <c r="M9" s="110">
        <f aca="true" t="shared" si="4" ref="M9:M27">SUM(K9:L9)</f>
        <v>233.82</v>
      </c>
      <c r="N9" s="108">
        <f>I9*100/M9-100</f>
        <v>8.202891112821831</v>
      </c>
      <c r="O9" s="111">
        <f aca="true" t="shared" si="5" ref="O9:O27">I9-M9</f>
        <v>19.180000000000007</v>
      </c>
    </row>
    <row r="10" spans="2:15" ht="15">
      <c r="B10" s="102" t="s">
        <v>8</v>
      </c>
      <c r="C10" s="119">
        <f>SUM(total!H105:H129)</f>
        <v>25</v>
      </c>
      <c r="D10" s="118">
        <f>COUNT(total!G105:G129)</f>
        <v>5</v>
      </c>
      <c r="E10" s="104">
        <f t="shared" si="0"/>
        <v>20</v>
      </c>
      <c r="F10" s="117">
        <v>5995</v>
      </c>
      <c r="G10" s="105">
        <f t="shared" si="1"/>
        <v>91</v>
      </c>
      <c r="H10" s="120">
        <v>20</v>
      </c>
      <c r="I10" s="106">
        <f>COUNT(total!K105:AT129)</f>
        <v>111</v>
      </c>
      <c r="J10" s="107">
        <f t="shared" si="2"/>
        <v>54.009009009009006</v>
      </c>
      <c r="K10" s="108">
        <f t="shared" si="3"/>
        <v>108.25</v>
      </c>
      <c r="L10" s="109">
        <f aca="true" t="shared" si="6" ref="L10:L27">D10*4.33</f>
        <v>21.65</v>
      </c>
      <c r="M10" s="110">
        <f t="shared" si="4"/>
        <v>129.9</v>
      </c>
      <c r="N10" s="108">
        <f aca="true" t="shared" si="7" ref="N10:N27">I10*100/M10-100</f>
        <v>-14.549653579676672</v>
      </c>
      <c r="O10" s="111">
        <f t="shared" si="5"/>
        <v>-18.900000000000006</v>
      </c>
    </row>
    <row r="11" spans="2:15" ht="15">
      <c r="B11" s="102" t="s">
        <v>9</v>
      </c>
      <c r="C11" s="119">
        <f>SUM(total!H135:H142)</f>
        <v>8</v>
      </c>
      <c r="D11" s="118">
        <f>COUNT(total!G135:G142)</f>
        <v>2</v>
      </c>
      <c r="E11" s="104">
        <f t="shared" si="0"/>
        <v>25</v>
      </c>
      <c r="F11" s="117">
        <v>2428</v>
      </c>
      <c r="G11" s="105">
        <f t="shared" si="1"/>
        <v>42</v>
      </c>
      <c r="H11" s="120">
        <v>0</v>
      </c>
      <c r="I11" s="106">
        <f>+COUNT(total!K135:AT142)</f>
        <v>42</v>
      </c>
      <c r="J11" s="107">
        <f t="shared" si="2"/>
        <v>57.80952380952381</v>
      </c>
      <c r="K11" s="108">
        <f t="shared" si="3"/>
        <v>34.64</v>
      </c>
      <c r="L11" s="109">
        <f t="shared" si="6"/>
        <v>8.66</v>
      </c>
      <c r="M11" s="110">
        <f t="shared" si="4"/>
        <v>43.3</v>
      </c>
      <c r="N11" s="108">
        <f t="shared" si="7"/>
        <v>-3.002309468822162</v>
      </c>
      <c r="O11" s="111">
        <f t="shared" si="5"/>
        <v>-1.2999999999999972</v>
      </c>
    </row>
    <row r="12" spans="2:15" ht="15">
      <c r="B12" s="102" t="s">
        <v>27</v>
      </c>
      <c r="C12" s="119">
        <f>SUM(total!H148:H162)</f>
        <v>15</v>
      </c>
      <c r="D12" s="118">
        <f>COUNT(total!G148:G162)</f>
        <v>5</v>
      </c>
      <c r="E12" s="104">
        <f t="shared" si="0"/>
        <v>33.333333333333336</v>
      </c>
      <c r="F12" s="117">
        <v>4628</v>
      </c>
      <c r="G12" s="105">
        <f t="shared" si="1"/>
        <v>81</v>
      </c>
      <c r="H12" s="120">
        <v>11</v>
      </c>
      <c r="I12" s="106">
        <f>+COUNT(total!K148:AT162)</f>
        <v>92</v>
      </c>
      <c r="J12" s="107">
        <f t="shared" si="2"/>
        <v>50.30434782608695</v>
      </c>
      <c r="K12" s="108">
        <f t="shared" si="3"/>
        <v>64.95</v>
      </c>
      <c r="L12" s="109">
        <f t="shared" si="6"/>
        <v>21.65</v>
      </c>
      <c r="M12" s="110">
        <f t="shared" si="4"/>
        <v>86.6</v>
      </c>
      <c r="N12" s="108">
        <f t="shared" si="7"/>
        <v>6.235565819861435</v>
      </c>
      <c r="O12" s="111">
        <f t="shared" si="5"/>
        <v>5.400000000000006</v>
      </c>
    </row>
    <row r="13" spans="2:15" ht="15">
      <c r="B13" s="102" t="s">
        <v>11</v>
      </c>
      <c r="C13" s="119">
        <f>SUM(total!H168:H209)</f>
        <v>42</v>
      </c>
      <c r="D13" s="118">
        <f>COUNT(total!G168:G209)</f>
        <v>10</v>
      </c>
      <c r="E13" s="104">
        <f t="shared" si="0"/>
        <v>23.80952380952381</v>
      </c>
      <c r="F13" s="117">
        <v>12023</v>
      </c>
      <c r="G13" s="105">
        <f t="shared" si="1"/>
        <v>168</v>
      </c>
      <c r="H13" s="120">
        <v>50</v>
      </c>
      <c r="I13" s="106">
        <f>+COUNT(total!K168:AT209)</f>
        <v>218</v>
      </c>
      <c r="J13" s="107">
        <f t="shared" si="2"/>
        <v>55.15137614678899</v>
      </c>
      <c r="K13" s="108">
        <f t="shared" si="3"/>
        <v>181.86</v>
      </c>
      <c r="L13" s="109">
        <f t="shared" si="6"/>
        <v>43.3</v>
      </c>
      <c r="M13" s="110">
        <f t="shared" si="4"/>
        <v>225.16000000000003</v>
      </c>
      <c r="N13" s="108">
        <f t="shared" si="7"/>
        <v>-3.1799609166814804</v>
      </c>
      <c r="O13" s="111">
        <f t="shared" si="5"/>
        <v>-7.160000000000025</v>
      </c>
    </row>
    <row r="14" spans="2:15" ht="15">
      <c r="B14" s="102" t="s">
        <v>12</v>
      </c>
      <c r="C14" s="119">
        <f>SUM(total!H215:H262)</f>
        <v>48</v>
      </c>
      <c r="D14" s="118">
        <f>COUNT(total!G215:G262)</f>
        <v>17</v>
      </c>
      <c r="E14" s="104">
        <f t="shared" si="0"/>
        <v>35.416666666666664</v>
      </c>
      <c r="F14" s="117">
        <v>17316</v>
      </c>
      <c r="G14" s="105">
        <f t="shared" si="1"/>
        <v>228</v>
      </c>
      <c r="H14" s="120">
        <v>64</v>
      </c>
      <c r="I14" s="106">
        <f>+COUNT(total!K215:AT262)</f>
        <v>292</v>
      </c>
      <c r="J14" s="107">
        <f t="shared" si="2"/>
        <v>59.3013698630137</v>
      </c>
      <c r="K14" s="108">
        <f t="shared" si="3"/>
        <v>207.84</v>
      </c>
      <c r="L14" s="109">
        <f t="shared" si="6"/>
        <v>73.61</v>
      </c>
      <c r="M14" s="110">
        <f t="shared" si="4"/>
        <v>281.45</v>
      </c>
      <c r="N14" s="108">
        <f t="shared" si="7"/>
        <v>3.7484455498312315</v>
      </c>
      <c r="O14" s="111">
        <f t="shared" si="5"/>
        <v>10.550000000000011</v>
      </c>
    </row>
    <row r="15" spans="2:15" ht="15">
      <c r="B15" s="102" t="s">
        <v>28</v>
      </c>
      <c r="C15" s="119">
        <f>SUM(total!H268:H274)</f>
        <v>7</v>
      </c>
      <c r="D15" s="118">
        <f>COUNT(total!G268:G274)</f>
        <v>0</v>
      </c>
      <c r="E15" s="104">
        <f t="shared" si="0"/>
        <v>0</v>
      </c>
      <c r="F15" s="117">
        <v>1138</v>
      </c>
      <c r="G15" s="105">
        <f t="shared" si="1"/>
        <v>28</v>
      </c>
      <c r="H15" s="120">
        <v>0</v>
      </c>
      <c r="I15" s="106">
        <f>+COUNT(total!K268:AT274)</f>
        <v>28</v>
      </c>
      <c r="J15" s="107">
        <f t="shared" si="2"/>
        <v>40.642857142857146</v>
      </c>
      <c r="K15" s="108">
        <f t="shared" si="3"/>
        <v>30.310000000000002</v>
      </c>
      <c r="L15" s="109">
        <f t="shared" si="6"/>
        <v>0</v>
      </c>
      <c r="M15" s="110">
        <f t="shared" si="4"/>
        <v>30.310000000000002</v>
      </c>
      <c r="N15" s="108">
        <f t="shared" si="7"/>
        <v>-7.6212471131639745</v>
      </c>
      <c r="O15" s="111">
        <f t="shared" si="5"/>
        <v>-2.3100000000000023</v>
      </c>
    </row>
    <row r="16" spans="2:15" ht="15">
      <c r="B16" s="102" t="s">
        <v>15</v>
      </c>
      <c r="C16" s="119">
        <f>SUM(total!H280:H305)</f>
        <v>26</v>
      </c>
      <c r="D16" s="118">
        <f>COUNT(total!G280:G305)</f>
        <v>3</v>
      </c>
      <c r="E16" s="104">
        <f t="shared" si="0"/>
        <v>11.538461538461538</v>
      </c>
      <c r="F16" s="117">
        <v>5688</v>
      </c>
      <c r="G16" s="105">
        <f t="shared" si="1"/>
        <v>97</v>
      </c>
      <c r="H16" s="120">
        <v>22</v>
      </c>
      <c r="I16" s="106">
        <f>+COUNT(total!K280:AT305)</f>
        <v>119</v>
      </c>
      <c r="J16" s="107">
        <f t="shared" si="2"/>
        <v>47.79831932773109</v>
      </c>
      <c r="K16" s="108">
        <f t="shared" si="3"/>
        <v>112.58</v>
      </c>
      <c r="L16" s="109">
        <f t="shared" si="6"/>
        <v>12.99</v>
      </c>
      <c r="M16" s="110">
        <f t="shared" si="4"/>
        <v>125.57</v>
      </c>
      <c r="N16" s="108">
        <f t="shared" si="7"/>
        <v>-5.2321414350561355</v>
      </c>
      <c r="O16" s="111">
        <f t="shared" si="5"/>
        <v>-6.569999999999993</v>
      </c>
    </row>
    <row r="17" spans="2:15" ht="15">
      <c r="B17" s="102" t="s">
        <v>31</v>
      </c>
      <c r="C17" s="119">
        <f>SUM(total!H311:H364)</f>
        <v>54</v>
      </c>
      <c r="D17" s="118">
        <f>COUNT(total!G311:G364)</f>
        <v>24</v>
      </c>
      <c r="E17" s="104">
        <f t="shared" si="0"/>
        <v>44.44444444444444</v>
      </c>
      <c r="F17" s="117">
        <v>19374</v>
      </c>
      <c r="G17" s="105">
        <f t="shared" si="1"/>
        <v>209</v>
      </c>
      <c r="H17" s="120">
        <v>121</v>
      </c>
      <c r="I17" s="106">
        <f>+COUNT(total!K311:AT364)</f>
        <v>330</v>
      </c>
      <c r="J17" s="107">
        <f t="shared" si="2"/>
        <v>58.70909090909091</v>
      </c>
      <c r="K17" s="108">
        <f t="shared" si="3"/>
        <v>233.82</v>
      </c>
      <c r="L17" s="109">
        <f t="shared" si="6"/>
        <v>103.92</v>
      </c>
      <c r="M17" s="110">
        <f t="shared" si="4"/>
        <v>337.74</v>
      </c>
      <c r="N17" s="108">
        <f t="shared" si="7"/>
        <v>-2.291703677384973</v>
      </c>
      <c r="O17" s="111">
        <f t="shared" si="5"/>
        <v>-7.740000000000009</v>
      </c>
    </row>
    <row r="18" spans="2:15" ht="15">
      <c r="B18" s="102" t="s">
        <v>16</v>
      </c>
      <c r="C18" s="119">
        <f>SUM(total!H370:H389)</f>
        <v>20</v>
      </c>
      <c r="D18" s="118">
        <f>COUNT(total!G370:G389)</f>
        <v>5</v>
      </c>
      <c r="E18" s="104">
        <f t="shared" si="0"/>
        <v>25</v>
      </c>
      <c r="F18" s="117">
        <v>4660</v>
      </c>
      <c r="G18" s="105">
        <f t="shared" si="1"/>
        <v>79</v>
      </c>
      <c r="H18" s="120">
        <v>20</v>
      </c>
      <c r="I18" s="106">
        <f>+COUNT(total!K370:AT389)</f>
        <v>99</v>
      </c>
      <c r="J18" s="107">
        <f t="shared" si="2"/>
        <v>47.07070707070707</v>
      </c>
      <c r="K18" s="108">
        <f t="shared" si="3"/>
        <v>86.6</v>
      </c>
      <c r="L18" s="109">
        <f t="shared" si="6"/>
        <v>21.65</v>
      </c>
      <c r="M18" s="110">
        <f t="shared" si="4"/>
        <v>108.25</v>
      </c>
      <c r="N18" s="108">
        <f t="shared" si="7"/>
        <v>-8.545034642032334</v>
      </c>
      <c r="O18" s="111">
        <f t="shared" si="5"/>
        <v>-9.25</v>
      </c>
    </row>
    <row r="19" spans="2:15" ht="15">
      <c r="B19" s="102" t="s">
        <v>17</v>
      </c>
      <c r="C19" s="119">
        <f>SUM(total!H395:H431)</f>
        <v>37</v>
      </c>
      <c r="D19" s="118">
        <f>COUNT(total!G395:G431)</f>
        <v>31</v>
      </c>
      <c r="E19" s="104">
        <f t="shared" si="0"/>
        <v>83.78378378378379</v>
      </c>
      <c r="F19" s="117">
        <v>17182</v>
      </c>
      <c r="G19" s="105">
        <f t="shared" si="1"/>
        <v>146</v>
      </c>
      <c r="H19" s="120">
        <v>131</v>
      </c>
      <c r="I19" s="106">
        <f>+COUNT(total!K395:AT431)</f>
        <v>277</v>
      </c>
      <c r="J19" s="107">
        <f t="shared" si="2"/>
        <v>62.02888086642599</v>
      </c>
      <c r="K19" s="108">
        <f t="shared" si="3"/>
        <v>160.21</v>
      </c>
      <c r="L19" s="109">
        <f t="shared" si="6"/>
        <v>134.23</v>
      </c>
      <c r="M19" s="110">
        <f t="shared" si="4"/>
        <v>294.44</v>
      </c>
      <c r="N19" s="108">
        <f t="shared" si="7"/>
        <v>-5.923108273332431</v>
      </c>
      <c r="O19" s="111">
        <f t="shared" si="5"/>
        <v>-17.439999999999998</v>
      </c>
    </row>
    <row r="20" spans="2:15" ht="15">
      <c r="B20" s="102" t="s">
        <v>30</v>
      </c>
      <c r="C20" s="119">
        <f>SUM(total!H437:H477)</f>
        <v>41</v>
      </c>
      <c r="D20" s="118">
        <f>COUNT(total!G437:G477)</f>
        <v>5</v>
      </c>
      <c r="E20" s="104">
        <f t="shared" si="0"/>
        <v>12.195121951219512</v>
      </c>
      <c r="F20" s="117">
        <v>25687</v>
      </c>
      <c r="G20" s="105">
        <f t="shared" si="1"/>
        <v>152</v>
      </c>
      <c r="H20" s="120">
        <v>420</v>
      </c>
      <c r="I20" s="106">
        <f>+COUNT(total!K437:AT477)</f>
        <v>572</v>
      </c>
      <c r="J20" s="107">
        <f t="shared" si="2"/>
        <v>44.90734265734266</v>
      </c>
      <c r="K20" s="108">
        <f t="shared" si="3"/>
        <v>177.53</v>
      </c>
      <c r="L20" s="109">
        <f t="shared" si="6"/>
        <v>21.65</v>
      </c>
      <c r="M20" s="110">
        <f t="shared" si="4"/>
        <v>199.18</v>
      </c>
      <c r="N20" s="108">
        <f t="shared" si="7"/>
        <v>187.1774274525555</v>
      </c>
      <c r="O20" s="111">
        <f t="shared" si="5"/>
        <v>372.82</v>
      </c>
    </row>
    <row r="21" spans="2:15" ht="15">
      <c r="B21" s="102" t="s">
        <v>18</v>
      </c>
      <c r="C21" s="119">
        <f>SUM(total!H483:H496)</f>
        <v>14</v>
      </c>
      <c r="D21" s="118">
        <f>COUNT(total!G483:G496)</f>
        <v>2</v>
      </c>
      <c r="E21" s="104">
        <f t="shared" si="0"/>
        <v>14.285714285714286</v>
      </c>
      <c r="F21" s="117">
        <v>2520</v>
      </c>
      <c r="G21" s="105">
        <f t="shared" si="1"/>
        <v>46</v>
      </c>
      <c r="H21" s="120">
        <v>0</v>
      </c>
      <c r="I21" s="106">
        <f>+COUNT(total!K483:AT496)</f>
        <v>46</v>
      </c>
      <c r="J21" s="107">
        <f t="shared" si="2"/>
        <v>54.78260869565217</v>
      </c>
      <c r="K21" s="108">
        <f t="shared" si="3"/>
        <v>60.620000000000005</v>
      </c>
      <c r="L21" s="109">
        <f t="shared" si="6"/>
        <v>8.66</v>
      </c>
      <c r="M21" s="110">
        <f t="shared" si="4"/>
        <v>69.28</v>
      </c>
      <c r="N21" s="108">
        <f t="shared" si="7"/>
        <v>-33.60277136258661</v>
      </c>
      <c r="O21" s="111">
        <f t="shared" si="5"/>
        <v>-23.28</v>
      </c>
    </row>
    <row r="22" spans="2:15" ht="15">
      <c r="B22" s="102" t="s">
        <v>19</v>
      </c>
      <c r="C22" s="119">
        <f>SUM(total!H502:H513)</f>
        <v>12</v>
      </c>
      <c r="D22" s="118">
        <f>COUNT(total!G502:G513)</f>
        <v>2</v>
      </c>
      <c r="E22" s="104">
        <f t="shared" si="0"/>
        <v>16.666666666666668</v>
      </c>
      <c r="F22" s="117">
        <v>1498</v>
      </c>
      <c r="G22" s="105">
        <f t="shared" si="1"/>
        <v>39</v>
      </c>
      <c r="H22" s="120">
        <v>0</v>
      </c>
      <c r="I22" s="106">
        <f>+COUNT(total!K502:AT513)</f>
        <v>39</v>
      </c>
      <c r="J22" s="107">
        <f t="shared" si="2"/>
        <v>38.41025641025641</v>
      </c>
      <c r="K22" s="108">
        <f t="shared" si="3"/>
        <v>51.96</v>
      </c>
      <c r="L22" s="109">
        <f t="shared" si="6"/>
        <v>8.66</v>
      </c>
      <c r="M22" s="110">
        <f t="shared" si="4"/>
        <v>60.620000000000005</v>
      </c>
      <c r="N22" s="108">
        <f t="shared" si="7"/>
        <v>-35.66479709666777</v>
      </c>
      <c r="O22" s="111">
        <f t="shared" si="5"/>
        <v>-21.620000000000005</v>
      </c>
    </row>
    <row r="23" spans="2:15" ht="15">
      <c r="B23" s="102" t="s">
        <v>20</v>
      </c>
      <c r="C23" s="119">
        <f>SUM(total!H519:H550)</f>
        <v>32</v>
      </c>
      <c r="D23" s="118">
        <f>COUNT(total!G519:G550)</f>
        <v>5</v>
      </c>
      <c r="E23" s="104">
        <f t="shared" si="0"/>
        <v>15.625</v>
      </c>
      <c r="F23" s="117">
        <v>8274</v>
      </c>
      <c r="G23" s="105">
        <f t="shared" si="1"/>
        <v>128</v>
      </c>
      <c r="H23" s="120">
        <v>18</v>
      </c>
      <c r="I23" s="106">
        <f>+COUNT(total!K519:AT550)</f>
        <v>146</v>
      </c>
      <c r="J23" s="107">
        <f t="shared" si="2"/>
        <v>56.67123287671233</v>
      </c>
      <c r="K23" s="108">
        <f t="shared" si="3"/>
        <v>138.56</v>
      </c>
      <c r="L23" s="109">
        <f t="shared" si="6"/>
        <v>21.65</v>
      </c>
      <c r="M23" s="110">
        <f t="shared" si="4"/>
        <v>160.21</v>
      </c>
      <c r="N23" s="108">
        <f t="shared" si="7"/>
        <v>-8.86960863866176</v>
      </c>
      <c r="O23" s="111">
        <f t="shared" si="5"/>
        <v>-14.210000000000008</v>
      </c>
    </row>
    <row r="24" spans="2:15" ht="15">
      <c r="B24" s="102" t="s">
        <v>21</v>
      </c>
      <c r="C24" s="119">
        <f>SUM(total!H556:H580)</f>
        <v>25</v>
      </c>
      <c r="D24" s="118">
        <f>COUNT(total!G556:G580)</f>
        <v>2</v>
      </c>
      <c r="E24" s="104">
        <f t="shared" si="0"/>
        <v>8</v>
      </c>
      <c r="F24" s="117">
        <v>5302</v>
      </c>
      <c r="G24" s="105">
        <f t="shared" si="1"/>
        <v>100</v>
      </c>
      <c r="H24" s="120">
        <v>0</v>
      </c>
      <c r="I24" s="106">
        <f>+COUNT(total!K556:AT580)</f>
        <v>100</v>
      </c>
      <c r="J24" s="107">
        <f t="shared" si="2"/>
        <v>53.02</v>
      </c>
      <c r="K24" s="108">
        <f t="shared" si="3"/>
        <v>108.25</v>
      </c>
      <c r="L24" s="109">
        <f t="shared" si="6"/>
        <v>8.66</v>
      </c>
      <c r="M24" s="110">
        <f t="shared" si="4"/>
        <v>116.91</v>
      </c>
      <c r="N24" s="108">
        <f t="shared" si="7"/>
        <v>-14.46411769737405</v>
      </c>
      <c r="O24" s="111">
        <f t="shared" si="5"/>
        <v>-16.909999999999997</v>
      </c>
    </row>
    <row r="25" spans="2:15" ht="15">
      <c r="B25" s="102" t="s">
        <v>29</v>
      </c>
      <c r="C25" s="119">
        <f>SUM(total!H586:H602)</f>
        <v>17</v>
      </c>
      <c r="D25" s="118">
        <f>COUNT(total!G586:G602)</f>
        <v>2</v>
      </c>
      <c r="E25" s="104">
        <f t="shared" si="0"/>
        <v>11.764705882352942</v>
      </c>
      <c r="F25" s="117">
        <v>2790</v>
      </c>
      <c r="G25" s="105">
        <f t="shared" si="1"/>
        <v>64</v>
      </c>
      <c r="H25" s="120">
        <v>0</v>
      </c>
      <c r="I25" s="106">
        <f>+COUNT(total!K586:AT602)</f>
        <v>64</v>
      </c>
      <c r="J25" s="107">
        <f t="shared" si="2"/>
        <v>43.59375</v>
      </c>
      <c r="K25" s="108">
        <f t="shared" si="3"/>
        <v>73.61</v>
      </c>
      <c r="L25" s="109">
        <f t="shared" si="6"/>
        <v>8.66</v>
      </c>
      <c r="M25" s="110">
        <f t="shared" si="4"/>
        <v>82.27</v>
      </c>
      <c r="N25" s="108">
        <f t="shared" si="7"/>
        <v>-22.207365990032812</v>
      </c>
      <c r="O25" s="111">
        <f t="shared" si="5"/>
        <v>-18.269999999999996</v>
      </c>
    </row>
    <row r="26" spans="2:15" ht="15">
      <c r="B26" s="102" t="s">
        <v>24</v>
      </c>
      <c r="C26" s="119">
        <f>SUM(total!H608:H625)</f>
        <v>18</v>
      </c>
      <c r="D26" s="118">
        <f>COUNT(total!G608:G625)</f>
        <v>6</v>
      </c>
      <c r="E26" s="104">
        <f t="shared" si="0"/>
        <v>33.333333333333336</v>
      </c>
      <c r="F26" s="117">
        <v>5056</v>
      </c>
      <c r="G26" s="105">
        <f t="shared" si="1"/>
        <v>72</v>
      </c>
      <c r="H26" s="120">
        <v>23</v>
      </c>
      <c r="I26" s="106">
        <f>+COUNT(total!K608:AT625)</f>
        <v>95</v>
      </c>
      <c r="J26" s="107">
        <f>F26/I26</f>
        <v>53.22105263157895</v>
      </c>
      <c r="K26" s="108">
        <f t="shared" si="3"/>
        <v>77.94</v>
      </c>
      <c r="L26" s="109">
        <f t="shared" si="6"/>
        <v>25.98</v>
      </c>
      <c r="M26" s="110">
        <f t="shared" si="4"/>
        <v>103.92</v>
      </c>
      <c r="N26" s="108">
        <f t="shared" si="7"/>
        <v>-8.583525789068517</v>
      </c>
      <c r="O26" s="111">
        <f t="shared" si="5"/>
        <v>-8.920000000000002</v>
      </c>
    </row>
    <row r="27" spans="2:15" ht="15.75" thickBot="1">
      <c r="B27" s="102" t="s">
        <v>25</v>
      </c>
      <c r="C27" s="119">
        <f>SUM(total!H631:H708)</f>
        <v>78</v>
      </c>
      <c r="D27" s="118">
        <f>COUNT(total!G631:G708)</f>
        <v>35</v>
      </c>
      <c r="E27" s="132">
        <f t="shared" si="0"/>
        <v>44.87179487179487</v>
      </c>
      <c r="F27" s="117">
        <v>43188</v>
      </c>
      <c r="G27" s="105">
        <f>I27-H27</f>
        <v>318</v>
      </c>
      <c r="H27" s="120">
        <v>624</v>
      </c>
      <c r="I27" s="106">
        <f>+COUNT(total!K631:AT708)</f>
        <v>942</v>
      </c>
      <c r="J27" s="107">
        <f t="shared" si="2"/>
        <v>45.847133757961785</v>
      </c>
      <c r="K27" s="108">
        <f t="shared" si="3"/>
        <v>337.74</v>
      </c>
      <c r="L27" s="109">
        <f t="shared" si="6"/>
        <v>151.55</v>
      </c>
      <c r="M27" s="110">
        <f t="shared" si="4"/>
        <v>489.29</v>
      </c>
      <c r="N27" s="108">
        <f t="shared" si="7"/>
        <v>92.52386110486623</v>
      </c>
      <c r="O27" s="111">
        <f t="shared" si="5"/>
        <v>452.71</v>
      </c>
    </row>
    <row r="28" spans="3:15" ht="15.75" thickBot="1">
      <c r="C28" s="129">
        <f>SUM(C8:C27)</f>
        <v>596</v>
      </c>
      <c r="D28" s="130">
        <f>SUM(D8:D27)</f>
        <v>183</v>
      </c>
      <c r="E28" s="133">
        <f t="shared" si="0"/>
        <v>30.70469798657718</v>
      </c>
      <c r="F28" s="129">
        <f>SUM(F8:F27)</f>
        <v>208940</v>
      </c>
      <c r="G28" s="112">
        <f>SUM(G8:G27)</f>
        <v>2424</v>
      </c>
      <c r="H28" s="112">
        <f>SUM(H8:H27)</f>
        <v>1648</v>
      </c>
      <c r="I28" s="129">
        <f>SUM(I8:I27)</f>
        <v>4072</v>
      </c>
      <c r="J28" s="113">
        <f>AVERAGE(J8:J27)</f>
        <v>51.42338519860963</v>
      </c>
      <c r="K28" s="114">
        <f>SUM(K8:K27)</f>
        <v>2580.6800000000003</v>
      </c>
      <c r="L28" s="115">
        <f>SUM(L8:L27)</f>
        <v>792.3899999999999</v>
      </c>
      <c r="M28" s="116">
        <f>SUM(M8:M27)</f>
        <v>3373.0699999999997</v>
      </c>
      <c r="N28" s="115">
        <f>AVERAGE(N8:N27)</f>
        <v>6.519320558962798</v>
      </c>
      <c r="O28" s="116">
        <f>SUM(O8:O27)</f>
        <v>698.93</v>
      </c>
    </row>
  </sheetData>
  <printOptions/>
  <pageMargins left="0.75" right="0.75" top="1" bottom="1" header="0" footer="0"/>
  <pageSetup horizontalDpi="300" verticalDpi="300" orientation="landscape" paperSize="9" r:id="rId4"/>
  <ignoredErrors>
    <ignoredError sqref="E28 J28 N28" formula="1"/>
  </ignoredErrors>
  <drawing r:id="rId3"/>
  <legacyDrawing r:id="rId2"/>
  <oleObjects>
    <oleObject progId="Word.Document.8" shapeId="42934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marisol.sanz</cp:lastModifiedBy>
  <cp:lastPrinted>2006-08-28T08:22:42Z</cp:lastPrinted>
  <dcterms:created xsi:type="dcterms:W3CDTF">1998-11-18T16:05:58Z</dcterms:created>
  <dcterms:modified xsi:type="dcterms:W3CDTF">2006-09-20T09:29:58Z</dcterms:modified>
  <cp:category/>
  <cp:version/>
  <cp:contentType/>
  <cp:contentStatus/>
</cp:coreProperties>
</file>