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446" windowWidth="5970" windowHeight="6195" tabRatio="623" activeTab="0"/>
  </bookViews>
  <sheets>
    <sheet name="total" sheetId="1" r:id="rId1"/>
    <sheet name="RESUM MENSUAL ENVASOS" sheetId="2" r:id="rId2"/>
  </sheets>
  <definedNames>
    <definedName name="_xlnm.Print_Area" localSheetId="0">'total'!$C$1:$AX$669</definedName>
  </definedNames>
  <calcPr fullCalcOnLoad="1"/>
</workbook>
</file>

<file path=xl/sharedStrings.xml><?xml version="1.0" encoding="utf-8"?>
<sst xmlns="http://schemas.openxmlformats.org/spreadsheetml/2006/main" count="992" uniqueCount="611">
  <si>
    <t>Consell Comarcal del Maresme</t>
  </si>
  <si>
    <t xml:space="preserve"> </t>
  </si>
  <si>
    <t xml:space="preserve"> Mes :</t>
  </si>
  <si>
    <t>Dates de Recollida:</t>
  </si>
  <si>
    <t>Kgs Recollits:</t>
  </si>
  <si>
    <t>Alella</t>
  </si>
  <si>
    <t>Dies Recollida:</t>
  </si>
  <si>
    <t>Arenys de Mar</t>
  </si>
  <si>
    <t>Arenys de Munt</t>
  </si>
  <si>
    <t>Caldes d'Estrac</t>
  </si>
  <si>
    <t>Dosrius</t>
  </si>
  <si>
    <t>Malgrat de Mar</t>
  </si>
  <si>
    <t>El Masnou</t>
  </si>
  <si>
    <t>Caprabo</t>
  </si>
  <si>
    <t>Orrius</t>
  </si>
  <si>
    <t>Palafolls</t>
  </si>
  <si>
    <t>Premià de Dalt</t>
  </si>
  <si>
    <t>Premià de Mar</t>
  </si>
  <si>
    <t>Sant Cebrià de Vallalta</t>
  </si>
  <si>
    <t>Sant Iscle de Vallalta</t>
  </si>
  <si>
    <t>Sant Pol de Mar</t>
  </si>
  <si>
    <t>Sant Vicenç de Montalt</t>
  </si>
  <si>
    <t>Santa Sussana</t>
  </si>
  <si>
    <t>Sant Andreu de Llavaneres</t>
  </si>
  <si>
    <t>Teià</t>
  </si>
  <si>
    <t>Població</t>
  </si>
  <si>
    <t>Dosrius-Canyamars</t>
  </si>
  <si>
    <t>Òrrius</t>
  </si>
  <si>
    <t>Santa Susanna</t>
  </si>
  <si>
    <t>St. Andreu Llavaneres</t>
  </si>
  <si>
    <t>Pineda de Mar</t>
  </si>
  <si>
    <t>Recollida Selectiva d'envasos</t>
  </si>
  <si>
    <t xml:space="preserve">       Total de Kgs. d'envasos lleugers recollits a la comarca:</t>
  </si>
  <si>
    <t>Deixalleria</t>
  </si>
  <si>
    <t>Hotel Gran Sol</t>
  </si>
  <si>
    <t>Urb Can Bartomet</t>
  </si>
  <si>
    <t>Rbla Àngel Guimerà (davant Parking Alella Vinicola)</t>
  </si>
  <si>
    <t>Direcció Camping Berneda</t>
  </si>
  <si>
    <t>Sant Genís de Palafolls-Pl.Sant Genís</t>
  </si>
  <si>
    <r>
      <t>Camping Club St. Genis</t>
    </r>
    <r>
      <rPr>
        <u val="single"/>
        <sz val="10"/>
        <rFont val="Helv"/>
        <family val="0"/>
      </rPr>
      <t xml:space="preserve"> (ENTRADA)</t>
    </r>
  </si>
  <si>
    <t>C/Almeria</t>
  </si>
  <si>
    <t>Urb. Mas Carbó</t>
  </si>
  <si>
    <t>Urb. Mas Reixach</t>
  </si>
  <si>
    <t>C/Huguet</t>
  </si>
  <si>
    <t>Rambla Catalunya</t>
  </si>
  <si>
    <t>Riera Coma Fosca # Jaume Rius i Fabra</t>
  </si>
  <si>
    <t>Rbla. Font Calda # Via Gandesa -La Serota-</t>
  </si>
  <si>
    <t>C/ de les Doedes nº 2</t>
  </si>
  <si>
    <t>Pla dels Frares</t>
  </si>
  <si>
    <t>Restaurant Hispania - NII</t>
  </si>
  <si>
    <t>Balneari Titus (dins) - NII</t>
  </si>
  <si>
    <t>Platja de La Musclera-Rest Voramar</t>
  </si>
  <si>
    <t>Riera de Caldetes (Davant Tennis)</t>
  </si>
  <si>
    <t>Club Náutic</t>
  </si>
  <si>
    <t>C/ d'Avall,8</t>
  </si>
  <si>
    <t>Passeig de les Moreres</t>
  </si>
  <si>
    <t>Pavelló de Dosrius</t>
  </si>
  <si>
    <t>Canyamars- Alberg Mas Silvestre</t>
  </si>
  <si>
    <t>Urb.Can Massuet Zona Esportiva</t>
  </si>
  <si>
    <t>Marineland</t>
  </si>
  <si>
    <t>Camping Caravaning St. Genís (INTERIOR)</t>
  </si>
  <si>
    <t>Aparcament Crta. Enllaç # C/ dels Arbres</t>
  </si>
  <si>
    <t>C/ de la Masia Ribas # NII</t>
  </si>
  <si>
    <t>Club Nàutic</t>
  </si>
  <si>
    <t>Avgda. Barcelona, nº 16</t>
  </si>
  <si>
    <t>Parc del Litoral</t>
  </si>
  <si>
    <t>Torrent del Morer - NII</t>
  </si>
  <si>
    <t>Plaça Sant Cristofor - NII (darrera Gasolinera)</t>
  </si>
  <si>
    <t>Riera de Torrentbo,10</t>
  </si>
  <si>
    <t>C/ de les Escoles # Párking</t>
  </si>
  <si>
    <t>Passeig Marítim (Rest. La Caleta)</t>
  </si>
  <si>
    <t>Riera de Torrentbo,2</t>
  </si>
  <si>
    <t>Passeig de la Riera, nº 32</t>
  </si>
  <si>
    <t>Rbla d'Òrrius (prop C.E.P. Francesc Macià)</t>
  </si>
  <si>
    <t>Crta. Sant Cebrià # J.M. Tarridas</t>
  </si>
  <si>
    <t>C/Mediterrania</t>
  </si>
  <si>
    <t>Passeig Marítim (Hotel Montplaya)</t>
  </si>
  <si>
    <t>Passeig Marítim (davant Tropicana)</t>
  </si>
  <si>
    <t>C/Ramon y Cajal # C/Montserrat</t>
  </si>
  <si>
    <t>Camping Caravaning St. Genís</t>
  </si>
  <si>
    <t>c/Sta. Clara (dins Asil d'avis Can Torrent)</t>
  </si>
  <si>
    <t>Area d'Esplai del Corredor</t>
  </si>
  <si>
    <t>C/Cisa # Baixada ermita de la Cisa</t>
  </si>
  <si>
    <t>C/ de la Font-Plaça de l'esglesia</t>
  </si>
  <si>
    <t>Urb. Can Palau (entrada)</t>
  </si>
  <si>
    <t>Pl. Canigó (Prop. Riereta)</t>
  </si>
  <si>
    <t>Institut Tres Turons</t>
  </si>
  <si>
    <t>C.P. Joan Maragall</t>
  </si>
  <si>
    <t>Camí Plà de la Torreta # NII</t>
  </si>
  <si>
    <t>Passeig de la riera # Camí de Can Pi</t>
  </si>
  <si>
    <t>Residència Impala</t>
  </si>
  <si>
    <t>Port (davant Rest. Posit)</t>
  </si>
  <si>
    <t>Plaça de l'estació</t>
  </si>
  <si>
    <t>Urb.Font del Montnegre- /Maspons</t>
  </si>
  <si>
    <t>Can Ginebra</t>
  </si>
  <si>
    <t>Contenidors</t>
  </si>
  <si>
    <t>Quilos</t>
  </si>
  <si>
    <t>Buidatges Realitzats</t>
  </si>
  <si>
    <t>Ratio</t>
  </si>
  <si>
    <t>Buidatges Teòrics</t>
  </si>
  <si>
    <t>Desviació</t>
  </si>
  <si>
    <t>% Sobre total</t>
  </si>
  <si>
    <t xml:space="preserve">Buidatges </t>
  </si>
  <si>
    <t>Doblatges</t>
  </si>
  <si>
    <t>TOTAL</t>
  </si>
  <si>
    <t xml:space="preserve">Quilos per </t>
  </si>
  <si>
    <t>en</t>
  </si>
  <si>
    <t>en núm.</t>
  </si>
  <si>
    <t>en servei</t>
  </si>
  <si>
    <t>Seleccionats</t>
  </si>
  <si>
    <t>contenidors</t>
  </si>
  <si>
    <t>Recollits</t>
  </si>
  <si>
    <t>Ordinaris</t>
  </si>
  <si>
    <t>REALITZAT</t>
  </si>
  <si>
    <t>buidatge</t>
  </si>
  <si>
    <t>TEORIC</t>
  </si>
  <si>
    <t>%</t>
  </si>
  <si>
    <t>buidatges</t>
  </si>
  <si>
    <t>Recollida Selectiva d' ENVASOS</t>
  </si>
  <si>
    <t>Rest. Can Jonc-Crta Alella-Granollers, Km 4.1</t>
  </si>
  <si>
    <t>C/Joan XXIII # C/Montserrat</t>
  </si>
  <si>
    <t>Passeig de la Riera # Plaça Catalunya</t>
  </si>
  <si>
    <t>Plaça de Ponent</t>
  </si>
  <si>
    <t>Aparcament Bellsolell</t>
  </si>
  <si>
    <t>Carretera Torrentbó 1 (pge. Atmellers)</t>
  </si>
  <si>
    <t>Carretera Torrentbó 2 (els Roures)</t>
  </si>
  <si>
    <t>Carretera Torrentbó 3 (les Oliveres)</t>
  </si>
  <si>
    <t>Carretera Torrentbó 4 (Blau Verd)</t>
  </si>
  <si>
    <t>Veïnat Torrentbó</t>
  </si>
  <si>
    <t>Urb. La Creueta-Plaça del Pi (carrere Mestral)</t>
  </si>
  <si>
    <t>Urb. La Creueta-zona pins</t>
  </si>
  <si>
    <t>L'Ajup</t>
  </si>
  <si>
    <t>Aiguaviva</t>
  </si>
  <si>
    <t>Sobirans</t>
  </si>
  <si>
    <t>Lourdes</t>
  </si>
  <si>
    <t xml:space="preserve">Escola Sant Martí </t>
  </si>
  <si>
    <t>C/Aranyó</t>
  </si>
  <si>
    <t>Rambla Ferreries # Camí de St. Genís</t>
  </si>
  <si>
    <t>Casa de colònies Can Bosch</t>
  </si>
  <si>
    <t>Entrada Urb. El Farell</t>
  </si>
  <si>
    <t>C/Cardenal Vives # C/Closens</t>
  </si>
  <si>
    <t>Camí a Premià de Dalt</t>
  </si>
  <si>
    <t>Traves Sant Pere # N II(Estació Renfe)</t>
  </si>
  <si>
    <t>Pg Jaume Brutau (part baixa Parking)</t>
  </si>
  <si>
    <t>Pg Jaume Brutau (part alta Parking)</t>
  </si>
  <si>
    <t>Camí del Plà (prop autopista)</t>
  </si>
  <si>
    <t>Port Balis (Rest la taverna del port)</t>
  </si>
  <si>
    <t xml:space="preserve"> Pstge de les Alzines (Camp futbol)</t>
  </si>
  <si>
    <t>Coma Clara Urb Can Magarola</t>
  </si>
  <si>
    <t>C/Barcelona</t>
  </si>
  <si>
    <t>C/Sant Feliu</t>
  </si>
  <si>
    <t>DEIXALLERIA (Teià, Alella i Masnou)</t>
  </si>
  <si>
    <t>Joan Coromines # Plaça del Mirador</t>
  </si>
  <si>
    <t>Compte Borrell # Roger de Lluria</t>
  </si>
  <si>
    <t>Zona Industrial</t>
  </si>
  <si>
    <t>Ctra. Sant Vicenç</t>
  </si>
  <si>
    <t>Camí del Cementiri # Joan Miró</t>
  </si>
  <si>
    <t>Avda. dels Albers#Avda. dels Pins</t>
  </si>
  <si>
    <t>Entrada Polígon Montseny</t>
  </si>
  <si>
    <t>Crta Enllaç # Pg. Can Balet</t>
  </si>
  <si>
    <t>Carretera de Premià Dalt # Camí Empredat</t>
  </si>
  <si>
    <t>Pg  Coromina # C/ de la Cisa</t>
  </si>
  <si>
    <t>Torrent Castells # Torres i Bages</t>
  </si>
  <si>
    <t>Plaça de La Palmera</t>
  </si>
  <si>
    <t>Passeig Marítim # Torrentó Can Gelat</t>
  </si>
  <si>
    <t>Entrada Urb. Can Gelat</t>
  </si>
  <si>
    <t>Hotel Tahití</t>
  </si>
  <si>
    <t>Camí de la Masia # Psstge de la Riera</t>
  </si>
  <si>
    <t>Restaurant Les Palmeres</t>
  </si>
  <si>
    <t>Font de Cera-Crta Alella-Granollers, Km 5</t>
  </si>
  <si>
    <t>C/ del Camí Nou (davant Mercat Municipal)</t>
  </si>
  <si>
    <t>C.P.Marià Cubí i Soler</t>
  </si>
  <si>
    <t>Can Jalpí</t>
  </si>
  <si>
    <t>Plaça Cataluya</t>
  </si>
  <si>
    <t>Gran Via # C/ de Marina</t>
  </si>
  <si>
    <t>C/ dels Pescadors # Fcesc. Mas Abril</t>
  </si>
  <si>
    <t>Torrent Fontsanta</t>
  </si>
  <si>
    <t>C/Enric Granados # C/Marina (Can Salomó)</t>
  </si>
  <si>
    <t>Urb. Vistamar (Camí de Canet)</t>
  </si>
  <si>
    <t>Piscina Castellà d'Indies</t>
  </si>
  <si>
    <t>Urb. Castellà Indies (C/Puigmal)</t>
  </si>
  <si>
    <t>CITA</t>
  </si>
  <si>
    <t>Torrent d'en Puig-Costat Brigada Municipal</t>
  </si>
  <si>
    <t>C/Mas Pinell # Parc de les Esplenes</t>
  </si>
  <si>
    <t>Port Balis (Rest Can Jaume)</t>
  </si>
  <si>
    <t>urb. Tres Turons C/Les Moreres</t>
  </si>
  <si>
    <t>C/Cervantes</t>
  </si>
  <si>
    <t>C/Roger de Lluria</t>
  </si>
  <si>
    <t>C/Roger de Flor</t>
  </si>
  <si>
    <t>C/Agricultura</t>
  </si>
  <si>
    <t>C/Xile</t>
  </si>
  <si>
    <t>C/Abat Escarré</t>
  </si>
  <si>
    <t>C/Generalitat de Catalunya</t>
  </si>
  <si>
    <t>C/Fontanills</t>
  </si>
  <si>
    <t>Plaça Ocata</t>
  </si>
  <si>
    <t>C/Joan Miró</t>
  </si>
  <si>
    <t>C/Pep Ventura</t>
  </si>
  <si>
    <t>N-II</t>
  </si>
  <si>
    <t>N-II (pàrking)</t>
  </si>
  <si>
    <t>C/Sant Jordi</t>
  </si>
  <si>
    <t>C/Torrent d'Umbert (descampat)</t>
  </si>
  <si>
    <t>Primer de Maig</t>
  </si>
  <si>
    <t>C/Torrent d'Umbert</t>
  </si>
  <si>
    <t>C/J.Pujades i Truch</t>
  </si>
  <si>
    <t>C/Joan Llampallas</t>
  </si>
  <si>
    <t>C/Ventura i Gassol</t>
  </si>
  <si>
    <t>C/Mare de Deu del Pilar (rotonda)</t>
  </si>
  <si>
    <t>C/Olive Guma</t>
  </si>
  <si>
    <t>C/EI Berguedà</t>
  </si>
  <si>
    <t>C/Terol</t>
  </si>
  <si>
    <t>C/Montserrat Roig i Fransistorra</t>
  </si>
  <si>
    <t>C/Pau Casals (cementiri)</t>
  </si>
  <si>
    <t>C/Colon</t>
  </si>
  <si>
    <t>C/Roman Fabra</t>
  </si>
  <si>
    <t>C/Frederic Bosch</t>
  </si>
  <si>
    <t>C/italia</t>
  </si>
  <si>
    <t xml:space="preserve">C/Josep Tarradellas </t>
  </si>
  <si>
    <t>C/Fra Junider Serra</t>
  </si>
  <si>
    <t>C/Pintor Domenech Ferrer</t>
  </si>
  <si>
    <t>Port</t>
  </si>
  <si>
    <t>C/Bell Resguar</t>
  </si>
  <si>
    <t>Avgda. Juan Carlos I</t>
  </si>
  <si>
    <t>Col.legi Lluis Millet</t>
  </si>
  <si>
    <t>Pàrking</t>
  </si>
  <si>
    <t>N-II # C/Brasil</t>
  </si>
  <si>
    <t>C/Mare de Deu de Nuria # C/Fontanills</t>
  </si>
  <si>
    <t>Ctra. Masnou a Alella (pàrking Riera)</t>
  </si>
  <si>
    <t>Ctra. Masnou a Alella,33</t>
  </si>
  <si>
    <t>C/Navarra</t>
  </si>
  <si>
    <t>Avgda.Mediterrani # C/Empordà</t>
  </si>
  <si>
    <t>C/Diputació</t>
  </si>
  <si>
    <t>C/Republica Argentina</t>
  </si>
  <si>
    <t>C/Doctor Fleming</t>
  </si>
  <si>
    <t>Passeig Maritim # Onze de Setembre</t>
  </si>
  <si>
    <t>C/Pirineos</t>
  </si>
  <si>
    <t>Avgda. Hispanitat</t>
  </si>
  <si>
    <t>C/Cardenal Cisneros</t>
  </si>
  <si>
    <t>Avgda. Hispanitat # C/Cisneros</t>
  </si>
  <si>
    <t>C/Narcis Monturiol</t>
  </si>
  <si>
    <t>Passeig Maritim # C/Calella</t>
  </si>
  <si>
    <t>C/Llevant</t>
  </si>
  <si>
    <t>C/Angel Guimera (Chinos)</t>
  </si>
  <si>
    <t>C/Joan Maragall</t>
  </si>
  <si>
    <t>C/Angel Guimera # C/Ignasi Iglesias</t>
  </si>
  <si>
    <t>Passeig Maritim # C/Ignasi Iglesias</t>
  </si>
  <si>
    <t>C/Tribala</t>
  </si>
  <si>
    <t>C/Mare de Deu Montserrat, 2</t>
  </si>
  <si>
    <t>C/Mare de Deu Montserrat, 38</t>
  </si>
  <si>
    <t>C/Mossen Cinto Verdaguer</t>
  </si>
  <si>
    <t>C/Montpalau</t>
  </si>
  <si>
    <t>C/Lleida # C/Santiago Rossiñol</t>
  </si>
  <si>
    <t>C/Girona (parque)</t>
  </si>
  <si>
    <t>C/Girona (Hotel)</t>
  </si>
  <si>
    <t>C/Comtal</t>
  </si>
  <si>
    <t>C/Girona # C/Illes Balears</t>
  </si>
  <si>
    <t>C/Sant Antoni</t>
  </si>
  <si>
    <t>Super Champion (N-II)</t>
  </si>
  <si>
    <t>C/Nonell (Bingo)</t>
  </si>
  <si>
    <t>C/Nonell</t>
  </si>
  <si>
    <t>C/Marti Alsina</t>
  </si>
  <si>
    <t>C/Clauido Coello</t>
  </si>
  <si>
    <t>C/Muntaner</t>
  </si>
  <si>
    <t>Taller Horitzo</t>
  </si>
  <si>
    <t>C/Sevilla</t>
  </si>
  <si>
    <t>C/Estremadura</t>
  </si>
  <si>
    <t>C/Xaloc</t>
  </si>
  <si>
    <t>Poliesportiu</t>
  </si>
  <si>
    <t>C/Benavente</t>
  </si>
  <si>
    <t>C/Rosello</t>
  </si>
  <si>
    <t>Poligon Industrial</t>
  </si>
  <si>
    <t>C/d'Anoia</t>
  </si>
  <si>
    <t>Campo de Futbol</t>
  </si>
  <si>
    <t>Cementerio</t>
  </si>
  <si>
    <t>C/Angel Guimera</t>
  </si>
  <si>
    <t>C/Bels Gegat</t>
  </si>
  <si>
    <t>NII # C/Carrasco Formiguera</t>
  </si>
  <si>
    <t>Entrada Residencia Riera</t>
  </si>
  <si>
    <t>C/Jordi Carrasco (costat tenis)</t>
  </si>
  <si>
    <t>C/del Molí</t>
  </si>
  <si>
    <t>C/Pirineu-Urb. Can Teixidó</t>
  </si>
  <si>
    <t>C.P.Salvador Espriu</t>
  </si>
  <si>
    <t>I.E.S. Maremar</t>
  </si>
  <si>
    <t>Càmping el Masnou</t>
  </si>
  <si>
    <t>C.P.Mediterrània</t>
  </si>
  <si>
    <t>C/Ferran Fabra, nº 31</t>
  </si>
  <si>
    <t>Cami del Mig # C/Maria Auxiliadora</t>
  </si>
  <si>
    <t>C/Masnou # C/Rosaleda</t>
  </si>
  <si>
    <t>Avgda. dels Rosers (davant C/Font)</t>
  </si>
  <si>
    <t>Font Calda # C/Cervantes</t>
  </si>
  <si>
    <t>Passeig Creu de Pedra, 41</t>
  </si>
  <si>
    <t>Avgda. Bosquet (dins Institut)</t>
  </si>
  <si>
    <t>Prat de La Riba # C/Pau Piferrer</t>
  </si>
  <si>
    <t xml:space="preserve">C/Antoni Borrell # Pg. Ma. Estrada </t>
  </si>
  <si>
    <t>Ctra. Masnou (pàrking entrada poble)</t>
  </si>
  <si>
    <t>C/ del Rost # C/Sant Lluis</t>
  </si>
  <si>
    <t>C/Josep MªFolch i Torres # Ps.Creu de Pedra</t>
  </si>
  <si>
    <t>C/Maresme # C/Africa</t>
  </si>
  <si>
    <t>C/Ferrer i Guàrdia,14</t>
  </si>
  <si>
    <t>Riera Coma Fosca # C/Comas Església</t>
  </si>
  <si>
    <t>Plaçeta C/Figuerals (La Serreta)</t>
  </si>
  <si>
    <t>Torrent Vallbona # C/Heures (Pl.Drets Humans)</t>
  </si>
  <si>
    <t>Avgda. Angel Guimerà # Pàrking Ajuntament</t>
  </si>
  <si>
    <t>Inici C/Dr Homs</t>
  </si>
  <si>
    <t>Urb. La Soleia C/Lleida # C/ la Soleia</t>
  </si>
  <si>
    <t>C/Angel Guimerà # Torrent Vallbona</t>
  </si>
  <si>
    <t>C/Riera</t>
  </si>
  <si>
    <t>C/Pompeu Fabra # C/Malgrat</t>
  </si>
  <si>
    <t>Riera del pare Fita, nº 93 # C/Montserrat (Caixa Laietana)</t>
  </si>
  <si>
    <t>C/ de les Doedes nº 64 # C/Barcelona</t>
  </si>
  <si>
    <t>Riera Pare Fita # C/Barcelona</t>
  </si>
  <si>
    <t>Riera Bisbe Pol # Riera Pare Fita</t>
  </si>
  <si>
    <t>Plaça de l'Estació (Pl. del Molí de Mar # NII)</t>
  </si>
  <si>
    <t>Esculptor Pau Costa # Arquitecte Gaudí (Plça. De les Olles)</t>
  </si>
  <si>
    <t>Riera Pare Fita, 61 # C/Sta. Clara</t>
  </si>
  <si>
    <t>Avgda.Catalunya (prop N-II)</t>
  </si>
  <si>
    <t>Plaça Onze de Setembre (Platja Costat Port)</t>
  </si>
  <si>
    <t>Càmping Toro Azul</t>
  </si>
  <si>
    <t>C/Vallmitjana (Cementiri)</t>
  </si>
  <si>
    <t>Avgda. Catalunya (Hotel Carles I)</t>
  </si>
  <si>
    <t>Urb. Les Vil.les (al costat transformador)</t>
  </si>
  <si>
    <t>Avgda. Mediterrània (Urb. Les Carolines)</t>
  </si>
  <si>
    <t>Camí CanQuintana # Horts del Bisbe</t>
  </si>
  <si>
    <t>C/d'Auteriva # Can Nadal</t>
  </si>
  <si>
    <t>Colonia Andersen (Avgda. Andersen # Riera de Torrenbò)</t>
  </si>
  <si>
    <t>Torrent d'en Terra (Pàrking costat Institut)</t>
  </si>
  <si>
    <t>Can Sagrera (autopista)</t>
  </si>
  <si>
    <t>Urb. Collsacreu (entrada)</t>
  </si>
  <si>
    <t>Avgda.Costa Brava # C/Canigo</t>
  </si>
  <si>
    <t>C/Santiago Rusinyol # C/Camprubi</t>
  </si>
  <si>
    <t xml:space="preserve"> Verge de Montserrat # Avgda. Tarragona</t>
  </si>
  <si>
    <t>Passeig Marítim # Avgda. Països Catalans</t>
  </si>
  <si>
    <t>Passeig Marítim # Manuel de falla</t>
  </si>
  <si>
    <t>C/St Esteve # C/Escoles (pàrking Renfe)</t>
  </si>
  <si>
    <t>C/Germanes Torrell,4 # C/Fonlladosa</t>
  </si>
  <si>
    <t>Avgda. Bon Pastor, 34</t>
  </si>
  <si>
    <t>C/Carme # C/Abat Oliba (Pl.Pere III)</t>
  </si>
  <si>
    <t>C/ de la LLibertat # C/St. Elm</t>
  </si>
  <si>
    <t>Avga. Mediterraena # C/Josep Caralt</t>
  </si>
  <si>
    <t>C/Girona # Pl.Fèlix Cardona</t>
  </si>
  <si>
    <t>C/Lleida (Rotonda)</t>
  </si>
  <si>
    <t>Pujada del Castell # C/Girona</t>
  </si>
  <si>
    <t>C/Riu Besos # C/Montseny</t>
  </si>
  <si>
    <t>Avgda Barcelona # Avgda. Bon Pastor</t>
  </si>
  <si>
    <t>C/Joaquim Ruyra # C/Girona</t>
  </si>
  <si>
    <t>Camí del Plà # C/Eivissa</t>
  </si>
  <si>
    <t>Avgda. Costa Brava # C/Can Feliciano (Hospital)</t>
  </si>
  <si>
    <t>C/Florencia # C/Cadí</t>
  </si>
  <si>
    <t>C/de Joan</t>
  </si>
  <si>
    <t>C/Antoni Gaudí</t>
  </si>
  <si>
    <t>C/Narcis Monturiol (carreró perpendicular)</t>
  </si>
  <si>
    <t>C/Colom (prop Hotel Luna Park)</t>
  </si>
  <si>
    <t>C/Caporal Fradera # Abat Oliva 17</t>
  </si>
  <si>
    <t>Avgda. Tarragona (davant antiga ofi.inform)</t>
  </si>
  <si>
    <t>C Escultor Clarà (plça de les mines)</t>
  </si>
  <si>
    <t>C/Folch i Torres (davant pavelló Margall)</t>
  </si>
  <si>
    <t>C/Alexander Felming (porta darrera Nazaret)</t>
  </si>
  <si>
    <t>C/Manuel de Falla # C/Salvador Espriu</t>
  </si>
  <si>
    <t>Avgda. Costa Brava (davant carreró sortida cases)</t>
  </si>
  <si>
    <t>Sant Genís de Palafolls - Masia Gibert</t>
  </si>
  <si>
    <t>C/Girona # Avgda. Pau Casals</t>
  </si>
  <si>
    <t>C/Francesc Maciá (davant Esglèsia)</t>
  </si>
  <si>
    <t>Plaça Mas Tit # C/Joan XXIII</t>
  </si>
  <si>
    <t>C/Bovila</t>
  </si>
  <si>
    <t>Bombers</t>
  </si>
  <si>
    <t>Pàrking Nacional (prop pont)</t>
  </si>
  <si>
    <t>C/Serrat de Mas, nº 16</t>
  </si>
  <si>
    <t>C/Victor Catala</t>
  </si>
  <si>
    <t>C/Fornaca</t>
  </si>
  <si>
    <t>C/de les Escoles</t>
  </si>
  <si>
    <t>Entrada Urb. Can Massuet (entrada)</t>
  </si>
  <si>
    <t>C/Alexander Fleming # C/Juan Ramon</t>
  </si>
  <si>
    <t>C/Lleida # C/ de la Esglesia</t>
  </si>
  <si>
    <t>Avgda.Maresme (Esplanada)</t>
  </si>
  <si>
    <t>C/Baix Montseny</t>
  </si>
  <si>
    <t>C/Maresme (davant Rest. Baix Montseny)</t>
  </si>
  <si>
    <t>Urb. Castellà Indies (C/Puigmal # C/Cadí)</t>
  </si>
  <si>
    <t>Passeig de la Riera # C/Mestral</t>
  </si>
  <si>
    <t>Avgda Pau Casals # Pg d'en Llull</t>
  </si>
  <si>
    <t>Baixada de la Torre Gran # Avda S.Andreu</t>
  </si>
  <si>
    <t>Cami del Golf # Avgda. del Puntó</t>
  </si>
  <si>
    <t>Avgda. Rocaferrera # Pg Garrofers</t>
  </si>
  <si>
    <t>Avgda. Sant Andreu (Rest. Castell de Mar)</t>
  </si>
  <si>
    <t>C/ del Port ( Barri Balís)</t>
  </si>
  <si>
    <t>C/Mestral # C/Garbí</t>
  </si>
  <si>
    <t>Avgda. Sant Andreu (les lloses)</t>
  </si>
  <si>
    <t>Avgda. Rocaferrera # Pg. De la Plana</t>
  </si>
  <si>
    <t>C/Indústria # Ctra.Premià de Dalt</t>
  </si>
  <si>
    <t>C/Montserrat # C/Elisenda de Montcada</t>
  </si>
  <si>
    <t>C/Enric Borràs # Avgda.Torrent Castells</t>
  </si>
  <si>
    <t>C/Abat Oliva # C/St.Lluc</t>
  </si>
  <si>
    <t>Gran Via,70 # Crta. de Premià de Dalt</t>
  </si>
  <si>
    <t>Passeig de Circumval.lació # C/St.Ferran</t>
  </si>
  <si>
    <t>C/Ramón i Cajal</t>
  </si>
  <si>
    <t>Camí del Mig, nº 35-37 (Pavelló)</t>
  </si>
  <si>
    <t xml:space="preserve"> Passatge Manent # Gran Via </t>
  </si>
  <si>
    <t>Gran Via # Pl.Països Catalans</t>
  </si>
  <si>
    <t xml:space="preserve"> C/ de la Unió # C/Joan Prim (Pl.Països Catalans)</t>
  </si>
  <si>
    <t>Passatge Burriac # C/Elisenda de Montcada</t>
  </si>
  <si>
    <t>Camí Ral # C/Camp de Mar</t>
  </si>
  <si>
    <t xml:space="preserve">C/Ramón Llull # Gran Via </t>
  </si>
  <si>
    <t>C/Doctor Martí Casas, nº 30</t>
  </si>
  <si>
    <t>C/Terra Alta, nº 2</t>
  </si>
  <si>
    <t>C/Rafael de Casanovas</t>
  </si>
  <si>
    <t>C/Santiago Russinyol # Plaça Dr. Ferràn</t>
  </si>
  <si>
    <t>C/Torrent de Santa Anna # Torrent Fontsanta</t>
  </si>
  <si>
    <t>C/ de la Mercé, nº 68 # C/Ramon Llull</t>
  </si>
  <si>
    <t>C/Pau Roig # C/R. de Penyafort</t>
  </si>
  <si>
    <t>C/Enric Granados # B.Roca</t>
  </si>
  <si>
    <t>C/Elisenda de Montcada # C/Lourdes</t>
  </si>
  <si>
    <t>C/Cinto Verdaguer # C/Joan Prim</t>
  </si>
  <si>
    <t>C/Abat Oliva #  C/Milà i Fontanals</t>
  </si>
  <si>
    <t xml:space="preserve">Riera de Premià # Gran Via, nº 102 </t>
  </si>
  <si>
    <t>C.P. Mª de Deu de Montserrat (C/Gaudí,30)</t>
  </si>
  <si>
    <t>Via Primília # C/Barcelona</t>
  </si>
  <si>
    <t>Via Primília # Torrent Fontsanta</t>
  </si>
  <si>
    <t>Avgda. Catalunya # C/Montseny</t>
  </si>
  <si>
    <t>Riera de Premià # C/del Sant Crist</t>
  </si>
  <si>
    <t>Crta Vilassar de Dalt # C/Miramar</t>
  </si>
  <si>
    <t>Torrent Rafael Ramos # C/Penedes</t>
  </si>
  <si>
    <t>C/Francolí #  C/Sis Pobles</t>
  </si>
  <si>
    <t>Riera de la Burgasa # C/Mas Pinell (Prop Pavelló)</t>
  </si>
  <si>
    <t>Pl. Comas # C/Girona</t>
  </si>
  <si>
    <t>Barri Sant Lluís (Avgda. Ítaca # Agda.del Mar)</t>
  </si>
  <si>
    <t>C/ del Sindicat</t>
  </si>
  <si>
    <t>C/de Núria</t>
  </si>
  <si>
    <t>Camí de St.Bartomeu</t>
  </si>
  <si>
    <t>C/Cementiri # C/El Mirador</t>
  </si>
  <si>
    <t>C/Pep Ventura # Tenor Viñas</t>
  </si>
  <si>
    <t>Riera # Torrent del Molí</t>
  </si>
  <si>
    <t>C/Camelia (sota l'autopista)</t>
  </si>
  <si>
    <t>C/La Vinya # C/Migjorn</t>
  </si>
  <si>
    <t>Psst. de la Riera # C/Can Bassols</t>
  </si>
  <si>
    <t>C/Migjorn # C/Josep Puigoriol</t>
  </si>
  <si>
    <t>C/Puigdoriol, 87</t>
  </si>
  <si>
    <t>C/Jaques Costeau # Torrent de Sant Berger</t>
  </si>
  <si>
    <t>Pl. de la Pagesia (Lola Anglada Soterrat)</t>
  </si>
  <si>
    <t>C/del Bou # C/Guilleries (Parc del Colomer)</t>
  </si>
  <si>
    <t>Camí de Perafita # Ctra.vella</t>
  </si>
  <si>
    <t>C/ del Bou # C/La Vall</t>
  </si>
  <si>
    <t>Champion # NII</t>
  </si>
  <si>
    <t>C/Marina # Torrentó Gelat</t>
  </si>
  <si>
    <t>Rambla Montnegre # C/Can Font</t>
  </si>
  <si>
    <t>C/Salvador Espriu (davant Pabelló)</t>
  </si>
  <si>
    <t>C/Joan Maragall # C/Mercé Rodoreda</t>
  </si>
  <si>
    <t>C/ de l'Arboç,34</t>
  </si>
  <si>
    <t>C/Josep Brunet</t>
  </si>
  <si>
    <t>C/Costa Brava (davant bar La Terraza)</t>
  </si>
  <si>
    <t>C/ del Mediterrani # C/ de la Torrassa</t>
  </si>
  <si>
    <t>C/ dels Avets # C/Bellresguard</t>
  </si>
  <si>
    <t>C/de la Pau #  C/Maregassa</t>
  </si>
  <si>
    <t>Avgda. Montaltnou # C/Terral</t>
  </si>
  <si>
    <t>C/Santiago Rusinyol # C/Jessamins</t>
  </si>
  <si>
    <t>C/Olivers # C/ de les Palmeres</t>
  </si>
  <si>
    <t>C/ del Mediterrani # C/Costa Daurada,</t>
  </si>
  <si>
    <t>C/Grèbol</t>
  </si>
  <si>
    <t>C/Puigmal # C/Montseny (Plça. Ajardinada)</t>
  </si>
  <si>
    <t>C/Carles Buhigas</t>
  </si>
  <si>
    <t>C/Avets # Passeig dels Pins</t>
  </si>
  <si>
    <t>Riera del Gorg # Avgda. Toni Sors (Centre Civic)</t>
  </si>
  <si>
    <t>Baixador Ocata</t>
  </si>
  <si>
    <t>Camí de la Esglesia antiga # Cementeri</t>
  </si>
  <si>
    <t>Avgda. De la Cornisa # Can Bacardi</t>
  </si>
  <si>
    <t>C/Esglesia, nº 24</t>
  </si>
  <si>
    <t>C/Alenxandre Verges</t>
  </si>
  <si>
    <t>C/Minerva, nº 18</t>
  </si>
  <si>
    <t>Avgda. Can Sans (pàrking Estació)</t>
  </si>
  <si>
    <r>
      <t xml:space="preserve">Camí de Balis # </t>
    </r>
    <r>
      <rPr>
        <b/>
        <u val="single"/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N II</t>
    </r>
  </si>
  <si>
    <t>Avgda. Can Sants, nº 115</t>
  </si>
  <si>
    <t>Camí del Sot, s/n (Tennis Park)</t>
  </si>
  <si>
    <t>Passeig de la Gleva (Institut)</t>
  </si>
  <si>
    <t>Camí de la Masia # Camí Balís</t>
  </si>
  <si>
    <t>Resturant Masia Gibert</t>
  </si>
  <si>
    <t>Avgda. Badalona # C/ dels Cedres</t>
  </si>
  <si>
    <t>Riera Coma Fosca, nº 42</t>
  </si>
  <si>
    <t>Urb. Mas Coll (C/de la Selva (placeta)</t>
  </si>
  <si>
    <t>Riera Coma Fosca # Avgda. Boronat de Comalada</t>
  </si>
  <si>
    <t>C/Coll De Vendràs 2 # Torrent Comulada</t>
  </si>
  <si>
    <t>Urb.Ibars Meia C/ Bellaterra</t>
  </si>
  <si>
    <t>Pare Fita,81 (Grup Lourdes) # C/Arxipreste Rigau</t>
  </si>
  <si>
    <t>C/Doedes 55 # Pl. de la Mare Montalt</t>
  </si>
  <si>
    <t>Riera de Sa Clavella # C/Anna MºRavell</t>
  </si>
  <si>
    <t>C/Doedes,74 # Passeig de Ronda</t>
  </si>
  <si>
    <t>Urb. Les Roses (C/Joan Monjo i Pons)</t>
  </si>
  <si>
    <t>Avgda. del Remei (Urb. La Victòria)</t>
  </si>
  <si>
    <t>C/ de l'Olivar # C/Plana del Paraiso</t>
  </si>
  <si>
    <t>Torrent d'en Puig (costat Brigada Municipal)</t>
  </si>
  <si>
    <t>C/Sta.Teresa # C/St.Vicenç</t>
  </si>
  <si>
    <t>Riera de Caldetes # C/Verge  de la Mercè</t>
  </si>
  <si>
    <t>Riera de Caldetes,48 # Pàrking</t>
  </si>
  <si>
    <t>Camí Ral # Baixada de l'estació</t>
  </si>
  <si>
    <t>Crta B-510 (entrada Poble Parada bus)</t>
  </si>
  <si>
    <t>C/Mossen Jacint Verdaguer, nº 10</t>
  </si>
  <si>
    <t>C/Salvador Dalí, nº 4</t>
  </si>
  <si>
    <t>Urb. Can Figueres (entrada)</t>
  </si>
  <si>
    <t>Canyamars (C/Major nº 4)</t>
  </si>
  <si>
    <t>Canyamars (C/Major nº 39)</t>
  </si>
  <si>
    <t>Urb. Can Massuet(Avgda.Can Massuet # C/Tarragona)</t>
  </si>
  <si>
    <t>Urb.Can Massuet (Avgda.Corredor # C/Llinars)</t>
  </si>
  <si>
    <t>Urb.Can Massuet (C/Can Domingo)</t>
  </si>
  <si>
    <t>Avgda. Païssos Catalans # Avgda. Barcelona</t>
  </si>
  <si>
    <t>Passeig Marítim (davant Hotel Tropic Parck)</t>
  </si>
  <si>
    <t>Barri Palomers (C/ Isaac Albeniz # Avg.Costa Brava)</t>
  </si>
  <si>
    <t>Barri Viader (C/ St. Genis # C/de St.Roc)</t>
  </si>
  <si>
    <t>Crta. de la Roca</t>
  </si>
  <si>
    <t>Urb Ciutat Jardi (Avgda. de Les Flors) entrada</t>
  </si>
  <si>
    <t>Barri Sant Lluís (Plaça Fassola # C/St.Miquel)</t>
  </si>
  <si>
    <t>Avgda. dels Tarongers</t>
  </si>
  <si>
    <t>Plaça Espanya</t>
  </si>
  <si>
    <t>Riera de Premià # C/ del Vogi</t>
  </si>
  <si>
    <t>Pg. Can Balet (Pavello Municipal)</t>
  </si>
  <si>
    <t>Carretera de Premià # C/Joan Maragall</t>
  </si>
  <si>
    <t>Pl. Mare de Déu del Remei # Torrent Castells (B. del Remei)</t>
  </si>
  <si>
    <t>Ptge.Geranis # Torrent Castells (Barri del Remei)</t>
  </si>
  <si>
    <t>C/ de St. Cristofor # Plaça Nova</t>
  </si>
  <si>
    <t>C/ de les escoles</t>
  </si>
  <si>
    <t>Barri can Solé (C/Dr Barri # C/Aranyó)</t>
  </si>
  <si>
    <t>C/Generalitat # C/Sta. Victoria</t>
  </si>
  <si>
    <t>C/Dr Barri, prop 25</t>
  </si>
  <si>
    <t>C/Francesc Macià</t>
  </si>
  <si>
    <t>Plaça Estació</t>
  </si>
  <si>
    <t>Plça. Anselm Clavé (Kiosc)</t>
  </si>
  <si>
    <t>C/Onze de Setembre # C/Sot de la Coma</t>
  </si>
  <si>
    <t>Sant Pol Park</t>
  </si>
  <si>
    <t>C/Jaume I # NII (costat Sot del Morer)</t>
  </si>
  <si>
    <t>Placeta del Cau (C/Roger de Flor # C/St.Pau)</t>
  </si>
  <si>
    <t>C/ de la Fragata Numància # Verge de La Mercè</t>
  </si>
  <si>
    <t xml:space="preserve"> C/Sot de la Coma # C/Joan Coromines</t>
  </si>
  <si>
    <t>C/Amadeo Vives # Avgda S. Russinyol</t>
  </si>
  <si>
    <t>Pol. Inds Zona Ponent (davant Promial)</t>
  </si>
  <si>
    <t>C.P.Sant Pau</t>
  </si>
  <si>
    <t>Passeig Marítim (costat Pas Sota Via)</t>
  </si>
  <si>
    <t>Susan Park (Entr. Urb) N II</t>
  </si>
  <si>
    <t>Plça. Corratge # N II</t>
  </si>
  <si>
    <t>Can Torrent (Entr.Urb) NII</t>
  </si>
  <si>
    <t xml:space="preserve">C/Verge de Montserrat </t>
  </si>
  <si>
    <t xml:space="preserve">Pl. Europa </t>
  </si>
  <si>
    <t>Passeig el Castanyer # C/Cadí</t>
  </si>
  <si>
    <t>Passeig de Riera # La Rampa</t>
  </si>
  <si>
    <t>Camí a Alella # C/Aqueducte</t>
  </si>
  <si>
    <t>Torrent de les Monges # Francesc d'Assís</t>
  </si>
  <si>
    <t>Camí a Alella, 76</t>
  </si>
  <si>
    <t>Passeig Sant joan</t>
  </si>
  <si>
    <t>C/Verge de la Mercè</t>
  </si>
  <si>
    <t>C/Fornaca # C/Castell</t>
  </si>
  <si>
    <t>C/Jaume Perich</t>
  </si>
  <si>
    <t>C/Mas Pinell # C/Costa Brava</t>
  </si>
  <si>
    <t>Camí Roig Gelpí # C/Pau Casals (camp de futbol)</t>
  </si>
  <si>
    <t>C/Pla de la Sorra (camp de futbol)</t>
  </si>
  <si>
    <t>Avgda. Del Mar # C/Sant Joan (Barri de St. Lluis)</t>
  </si>
  <si>
    <t>Pstge J.Matas# C/P.Masriera (parc dels Geganters)</t>
  </si>
  <si>
    <t>Psge de les Monges (prop magatzem municipal)</t>
  </si>
  <si>
    <t>Camí de la Masía # C/ de L'Olivera</t>
  </si>
  <si>
    <t>C/Mediterrani)</t>
  </si>
  <si>
    <t>5M3</t>
  </si>
  <si>
    <t>C/Pla de les Freres</t>
  </si>
  <si>
    <t>3m3</t>
  </si>
  <si>
    <t>IGLU</t>
  </si>
  <si>
    <t>SOT</t>
  </si>
  <si>
    <t>3M3</t>
  </si>
  <si>
    <t>setembre de 2006</t>
  </si>
  <si>
    <t>C/Salvador Genís # C/Pintor Fortnuy</t>
  </si>
  <si>
    <t>Rambla Catalunya # Passeig Marítim</t>
  </si>
  <si>
    <t>Passeig Diputació # C/Pirineus</t>
  </si>
  <si>
    <t>Plaça Reis Catòlics # C/La Guardia</t>
  </si>
  <si>
    <t>C/Illes Canaries (lateral N-II)</t>
  </si>
  <si>
    <t>N-II (davant Grup Sehrs)</t>
  </si>
  <si>
    <t>C/Lluis Companys</t>
  </si>
  <si>
    <t>La Ratlla</t>
  </si>
  <si>
    <t>Escoles # C/Ramon Turró</t>
  </si>
  <si>
    <t>Avgda. Mediterrania, nº 40</t>
  </si>
  <si>
    <t>C/Roger de Flor # C/Manuel de Falla</t>
  </si>
  <si>
    <t>C/Indústria # C/Caporal Fradera (xamfrà davant nº 73)</t>
  </si>
  <si>
    <t>C/Bernant Estornell # C/Ponent (cantonada Parc Castell)</t>
  </si>
  <si>
    <t>Camí del Plà # C/Josep Ragull I Vilaró</t>
  </si>
  <si>
    <t>Païssos Catalans # C/Mº Aurèlia Capmany (davant Tragaloko)</t>
  </si>
  <si>
    <t>Païssos Catalans # Plaça de la Sardana</t>
  </si>
  <si>
    <t>C/Sant Genís (rotonda superior)</t>
  </si>
  <si>
    <t>C/Pompeu Fabra # C/Paula Delpuig (cantonada xamfrà nº 23)</t>
  </si>
  <si>
    <t>Palomeres Nord (Camí de Can Palomeres - solar costat nº 1)</t>
  </si>
  <si>
    <t>Urb. Can Palau (C/F i G)</t>
  </si>
  <si>
    <t>Zona Esportiva</t>
  </si>
  <si>
    <t>Urb. Castellar d'Indies (C/Gregal)</t>
  </si>
  <si>
    <t>Urb. Castellar d'Indies (C/Canigó)</t>
  </si>
  <si>
    <t>Avgda. Gaudí (casc urbà)</t>
  </si>
  <si>
    <t>Urb. Vistamar (Camí Mirador de Grimola)</t>
  </si>
  <si>
    <t>Avgda. Antoni Gaudí # C/Josep Mª Sagarra (Alella Park)</t>
  </si>
  <si>
    <t>Avgda. Mil.lenari # C/Perdius (Can Comulada - Coma Fosca)</t>
  </si>
  <si>
    <t>C/La Selva # C/Berguedà (Mas Coll)</t>
  </si>
  <si>
    <t>Torrent Vallbona # Passeig Marià Estrada (Vallbona - Garrofers)</t>
  </si>
  <si>
    <t>C/Buenos Aires # C/París (l'Eixample)</t>
  </si>
  <si>
    <t>C/Santa Gemma (C/Espígol # Rambla de la Fontcalda)</t>
  </si>
  <si>
    <t>C/Onofre Talavera # C/Tèlia (Nova Alella)</t>
  </si>
  <si>
    <t>C/La Vinya # C/Catalunya (Alella de Mar)</t>
  </si>
  <si>
    <t>C/Llaüt # C/Xabec (Alella de Mar)</t>
  </si>
  <si>
    <t>C/Montagut</t>
  </si>
  <si>
    <t>m</t>
  </si>
  <si>
    <t>C/Joan Maragall, nº 16 (República Argentina # C/Paraguai)</t>
  </si>
  <si>
    <t>C/Berguedà (parada bus)</t>
  </si>
  <si>
    <t>C/Buenos Aires # C/Joan XXIII</t>
  </si>
  <si>
    <t>C/Lluís Millet # Rector Pineda</t>
  </si>
  <si>
    <t>C/Joan Llampallas # C/Cristófol Colom</t>
  </si>
  <si>
    <t>Can Jornada (davant 40-42)</t>
  </si>
  <si>
    <t>C/Francesc Macià (en front CEIP Ferran i Guardia)</t>
  </si>
  <si>
    <t>C/Sant Felip (en front 137-141)</t>
  </si>
  <si>
    <t>Mestres Vila (en front 37-39)</t>
  </si>
  <si>
    <t>Avgda. Roca de la Nao</t>
  </si>
  <si>
    <t>Passeig dels Cedres # C/Alzina (urb. Ametllareda)</t>
  </si>
  <si>
    <t>Paseo Europa</t>
  </si>
  <si>
    <t>Torrent Malet # Enric Borras (Mossos Esquadrea)</t>
  </si>
  <si>
    <t>C.P. La Lio (C/Roma Piera)</t>
  </si>
  <si>
    <t>Plaça de la Vila (costat ajuntament)</t>
  </si>
</sst>
</file>

<file path=xl/styles.xml><?xml version="1.0" encoding="utf-8"?>
<styleSheet xmlns="http://schemas.openxmlformats.org/spreadsheetml/2006/main">
  <numFmts count="4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General_)"/>
    <numFmt numFmtId="191" formatCode="\c\o\n\t"/>
    <numFmt numFmtId="192" formatCode="0.0"/>
    <numFmt numFmtId="193" formatCode="0.0000"/>
    <numFmt numFmtId="194" formatCode="0.00_)"/>
    <numFmt numFmtId="195" formatCode="0.000_)"/>
    <numFmt numFmtId="196" formatCode="0.0000_)"/>
    <numFmt numFmtId="197" formatCode="d/m"/>
    <numFmt numFmtId="198" formatCode="#,##0.0"/>
    <numFmt numFmtId="199" formatCode="#,##0.000"/>
  </numFmts>
  <fonts count="39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u val="single"/>
      <sz val="18"/>
      <name val="Arial"/>
      <family val="2"/>
    </font>
    <font>
      <sz val="12"/>
      <color indexed="8"/>
      <name val="Arial"/>
      <family val="2"/>
    </font>
    <font>
      <sz val="12"/>
      <color indexed="29"/>
      <name val="Arial"/>
      <family val="2"/>
    </font>
    <font>
      <i/>
      <sz val="10"/>
      <color indexed="29"/>
      <name val="Arial"/>
      <family val="2"/>
    </font>
    <font>
      <sz val="12"/>
      <color indexed="24"/>
      <name val="Arial"/>
      <family val="2"/>
    </font>
    <font>
      <sz val="12"/>
      <color indexed="17"/>
      <name val="Arial"/>
      <family val="2"/>
    </font>
    <font>
      <sz val="12"/>
      <color indexed="32"/>
      <name val="Arial"/>
      <family val="2"/>
    </font>
    <font>
      <sz val="12"/>
      <color indexed="32"/>
      <name val="Helv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48"/>
      <color indexed="8"/>
      <name val="Arial"/>
      <family val="2"/>
    </font>
    <font>
      <sz val="7"/>
      <name val="Helv"/>
      <family val="0"/>
    </font>
    <font>
      <sz val="14"/>
      <color indexed="12"/>
      <name val="Arial"/>
      <family val="2"/>
    </font>
    <font>
      <sz val="14"/>
      <color indexed="56"/>
      <name val="Arial"/>
      <family val="2"/>
    </font>
    <font>
      <b/>
      <u val="single"/>
      <sz val="12"/>
      <name val="Arial"/>
      <family val="2"/>
    </font>
    <font>
      <u val="single"/>
      <sz val="10"/>
      <name val="Helv"/>
      <family val="0"/>
    </font>
    <font>
      <i/>
      <sz val="10"/>
      <color indexed="10"/>
      <name val="Arial"/>
      <family val="2"/>
    </font>
    <font>
      <sz val="12"/>
      <color indexed="10"/>
      <name val="Helv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12"/>
      <name val="Helv"/>
      <family val="0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90" fontId="12" fillId="2" borderId="1" applyFon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>
      <alignment/>
      <protection/>
    </xf>
    <xf numFmtId="190" fontId="12" fillId="2" borderId="1" applyFont="0" applyFill="0" applyBorder="0" applyAlignment="0">
      <protection/>
    </xf>
    <xf numFmtId="190" fontId="0" fillId="0" borderId="0">
      <alignment/>
      <protection/>
    </xf>
    <xf numFmtId="189" fontId="0" fillId="0" borderId="2">
      <alignment horizontal="center" vertical="center"/>
      <protection/>
    </xf>
  </cellStyleXfs>
  <cellXfs count="189">
    <xf numFmtId="190" fontId="0" fillId="0" borderId="0" xfId="0" applyAlignment="1">
      <alignment/>
    </xf>
    <xf numFmtId="190" fontId="0" fillId="0" borderId="0" xfId="0" applyFont="1" applyAlignment="1">
      <alignment/>
    </xf>
    <xf numFmtId="190" fontId="4" fillId="0" borderId="3" xfId="0" applyFont="1" applyBorder="1" applyAlignment="1">
      <alignment horizontal="left"/>
    </xf>
    <xf numFmtId="190" fontId="0" fillId="0" borderId="3" xfId="0" applyFont="1" applyBorder="1" applyAlignment="1">
      <alignment/>
    </xf>
    <xf numFmtId="190" fontId="0" fillId="0" borderId="4" xfId="0" applyFont="1" applyBorder="1" applyAlignment="1">
      <alignment/>
    </xf>
    <xf numFmtId="190" fontId="2" fillId="0" borderId="0" xfId="0" applyFont="1" applyAlignment="1">
      <alignment/>
    </xf>
    <xf numFmtId="189" fontId="0" fillId="0" borderId="0" xfId="0" applyNumberFormat="1" applyFont="1" applyBorder="1" applyAlignment="1" applyProtection="1">
      <alignment/>
      <protection/>
    </xf>
    <xf numFmtId="190" fontId="0" fillId="0" borderId="0" xfId="0" applyFont="1" applyBorder="1" applyAlignment="1">
      <alignment/>
    </xf>
    <xf numFmtId="190" fontId="7" fillId="0" borderId="0" xfId="0" applyFont="1" applyAlignment="1" quotePrefix="1">
      <alignment horizontal="left"/>
    </xf>
    <xf numFmtId="190" fontId="8" fillId="0" borderId="0" xfId="0" applyFont="1" applyAlignment="1">
      <alignment horizontal="right"/>
    </xf>
    <xf numFmtId="190" fontId="8" fillId="0" borderId="0" xfId="0" applyFont="1" applyAlignment="1">
      <alignment/>
    </xf>
    <xf numFmtId="190" fontId="9" fillId="0" borderId="0" xfId="0" applyFont="1" applyAlignment="1">
      <alignment/>
    </xf>
    <xf numFmtId="189" fontId="0" fillId="0" borderId="5" xfId="0" applyNumberFormat="1" applyFont="1" applyBorder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5" xfId="0" applyFont="1" applyBorder="1" applyAlignment="1">
      <alignment/>
    </xf>
    <xf numFmtId="190" fontId="2" fillId="0" borderId="5" xfId="0" applyFont="1" applyBorder="1" applyAlignment="1">
      <alignment horizontal="right"/>
    </xf>
    <xf numFmtId="190" fontId="10" fillId="0" borderId="0" xfId="0" applyFont="1" applyAlignment="1">
      <alignment/>
    </xf>
    <xf numFmtId="190" fontId="13" fillId="0" borderId="0" xfId="0" applyFont="1" applyAlignment="1">
      <alignment/>
    </xf>
    <xf numFmtId="190" fontId="13" fillId="0" borderId="0" xfId="0" applyFont="1" applyBorder="1" applyAlignment="1">
      <alignment/>
    </xf>
    <xf numFmtId="190" fontId="17" fillId="0" borderId="0" xfId="0" applyFont="1" applyAlignment="1">
      <alignment/>
    </xf>
    <xf numFmtId="190" fontId="11" fillId="0" borderId="0" xfId="0" applyFont="1" applyAlignment="1">
      <alignment horizontal="left"/>
    </xf>
    <xf numFmtId="190" fontId="16" fillId="0" borderId="0" xfId="0" applyFont="1" applyBorder="1" applyAlignment="1">
      <alignment/>
    </xf>
    <xf numFmtId="190" fontId="15" fillId="0" borderId="0" xfId="0" applyFont="1" applyBorder="1" applyAlignment="1">
      <alignment/>
    </xf>
    <xf numFmtId="188" fontId="15" fillId="0" borderId="0" xfId="0" applyNumberFormat="1" applyFont="1" applyBorder="1" applyAlignment="1" applyProtection="1">
      <alignment/>
      <protection/>
    </xf>
    <xf numFmtId="190" fontId="17" fillId="0" borderId="0" xfId="0" applyFont="1" applyBorder="1" applyAlignment="1">
      <alignment/>
    </xf>
    <xf numFmtId="190" fontId="18" fillId="0" borderId="0" xfId="0" applyFont="1" applyBorder="1" applyAlignment="1">
      <alignment/>
    </xf>
    <xf numFmtId="189" fontId="17" fillId="0" borderId="0" xfId="0" applyNumberFormat="1" applyFont="1" applyBorder="1" applyAlignment="1">
      <alignment/>
    </xf>
    <xf numFmtId="190" fontId="14" fillId="0" borderId="0" xfId="0" applyFont="1" applyBorder="1" applyAlignment="1">
      <alignment/>
    </xf>
    <xf numFmtId="190" fontId="0" fillId="0" borderId="5" xfId="0" applyBorder="1" applyAlignment="1">
      <alignment/>
    </xf>
    <xf numFmtId="190" fontId="0" fillId="0" borderId="0" xfId="0" applyAlignment="1" quotePrefix="1">
      <alignment/>
    </xf>
    <xf numFmtId="190" fontId="0" fillId="0" borderId="0" xfId="0" applyFill="1" applyAlignment="1">
      <alignment/>
    </xf>
    <xf numFmtId="190" fontId="10" fillId="0" borderId="5" xfId="0" applyFont="1" applyBorder="1" applyAlignment="1">
      <alignment/>
    </xf>
    <xf numFmtId="190" fontId="22" fillId="0" borderId="0" xfId="0" applyFont="1" applyAlignment="1">
      <alignment horizontal="right"/>
    </xf>
    <xf numFmtId="188" fontId="20" fillId="0" borderId="6" xfId="0" applyNumberFormat="1" applyFont="1" applyBorder="1" applyAlignment="1" applyProtection="1">
      <alignment/>
      <protection/>
    </xf>
    <xf numFmtId="190" fontId="0" fillId="2" borderId="0" xfId="0" applyFill="1" applyAlignment="1">
      <alignment/>
    </xf>
    <xf numFmtId="190" fontId="0" fillId="2" borderId="1" xfId="0" applyFont="1" applyFill="1" applyBorder="1" applyAlignment="1">
      <alignment/>
    </xf>
    <xf numFmtId="190" fontId="23" fillId="2" borderId="7" xfId="0" applyFont="1" applyFill="1" applyBorder="1" applyAlignment="1" quotePrefix="1">
      <alignment horizontal="left"/>
    </xf>
    <xf numFmtId="190" fontId="12" fillId="2" borderId="1" xfId="0" applyFont="1" applyFill="1" applyBorder="1" applyAlignment="1">
      <alignment/>
    </xf>
    <xf numFmtId="190" fontId="0" fillId="2" borderId="0" xfId="0" applyFont="1" applyFill="1" applyBorder="1" applyAlignment="1">
      <alignment/>
    </xf>
    <xf numFmtId="190" fontId="24" fillId="0" borderId="0" xfId="0" applyFont="1" applyBorder="1" applyAlignment="1">
      <alignment/>
    </xf>
    <xf numFmtId="190" fontId="24" fillId="0" borderId="8" xfId="0" applyFont="1" applyBorder="1" applyAlignment="1">
      <alignment/>
    </xf>
    <xf numFmtId="190" fontId="0" fillId="0" borderId="0" xfId="0" applyAlignment="1">
      <alignment horizontal="center"/>
    </xf>
    <xf numFmtId="190" fontId="0" fillId="0" borderId="2" xfId="0" applyBorder="1" applyAlignment="1">
      <alignment horizontal="center"/>
    </xf>
    <xf numFmtId="190" fontId="2" fillId="0" borderId="0" xfId="0" applyFont="1" applyBorder="1" applyAlignment="1">
      <alignment horizontal="right"/>
    </xf>
    <xf numFmtId="190" fontId="0" fillId="0" borderId="8" xfId="0" applyBorder="1" applyAlignment="1">
      <alignment horizontal="center"/>
    </xf>
    <xf numFmtId="190" fontId="0" fillId="0" borderId="5" xfId="0" applyBorder="1" applyAlignment="1">
      <alignment horizontal="center"/>
    </xf>
    <xf numFmtId="190" fontId="0" fillId="3" borderId="5" xfId="0" applyFill="1" applyBorder="1" applyAlignment="1">
      <alignment horizontal="center"/>
    </xf>
    <xf numFmtId="190" fontId="25" fillId="3" borderId="9" xfId="0" applyFont="1" applyFill="1" applyBorder="1" applyAlignment="1">
      <alignment horizontal="left"/>
    </xf>
    <xf numFmtId="190" fontId="26" fillId="3" borderId="9" xfId="0" applyFont="1" applyFill="1" applyBorder="1" applyAlignment="1">
      <alignment horizontal="left"/>
    </xf>
    <xf numFmtId="190" fontId="0" fillId="0" borderId="0" xfId="0" applyFont="1" applyAlignment="1" quotePrefix="1">
      <alignment/>
    </xf>
    <xf numFmtId="190" fontId="4" fillId="0" borderId="2" xfId="0" applyFont="1" applyBorder="1" applyAlignment="1">
      <alignment horizontal="center"/>
    </xf>
    <xf numFmtId="190" fontId="19" fillId="0" borderId="0" xfId="0" applyFont="1" applyAlignment="1">
      <alignment/>
    </xf>
    <xf numFmtId="188" fontId="5" fillId="2" borderId="0" xfId="0" applyNumberFormat="1" applyFont="1" applyFill="1" applyBorder="1" applyAlignment="1" applyProtection="1">
      <alignment/>
      <protection/>
    </xf>
    <xf numFmtId="190" fontId="0" fillId="0" borderId="0" xfId="0" applyFont="1" applyFill="1" applyBorder="1" applyAlignment="1">
      <alignment/>
    </xf>
    <xf numFmtId="190" fontId="13" fillId="0" borderId="0" xfId="0" applyFont="1" applyFill="1" applyBorder="1" applyAlignment="1">
      <alignment/>
    </xf>
    <xf numFmtId="190" fontId="0" fillId="0" borderId="0" xfId="0" applyBorder="1" applyAlignment="1">
      <alignment horizontal="center"/>
    </xf>
    <xf numFmtId="190" fontId="10" fillId="0" borderId="0" xfId="0" applyFont="1" applyAlignment="1">
      <alignment horizontal="left"/>
    </xf>
    <xf numFmtId="190" fontId="10" fillId="0" borderId="3" xfId="0" applyFont="1" applyBorder="1" applyAlignment="1">
      <alignment/>
    </xf>
    <xf numFmtId="190" fontId="10" fillId="3" borderId="10" xfId="0" applyFont="1" applyFill="1" applyBorder="1" applyAlignment="1">
      <alignment/>
    </xf>
    <xf numFmtId="190" fontId="29" fillId="0" borderId="0" xfId="0" applyFont="1" applyAlignment="1">
      <alignment/>
    </xf>
    <xf numFmtId="190" fontId="10" fillId="0" borderId="0" xfId="0" applyFont="1" applyBorder="1" applyAlignment="1">
      <alignment/>
    </xf>
    <xf numFmtId="190" fontId="30" fillId="0" borderId="0" xfId="0" applyFont="1" applyAlignment="1">
      <alignment/>
    </xf>
    <xf numFmtId="190" fontId="10" fillId="4" borderId="0" xfId="0" applyFont="1" applyFill="1" applyAlignment="1">
      <alignment/>
    </xf>
    <xf numFmtId="190" fontId="30" fillId="0" borderId="0" xfId="0" applyFont="1" applyBorder="1" applyAlignment="1">
      <alignment/>
    </xf>
    <xf numFmtId="190" fontId="23" fillId="2" borderId="1" xfId="0" applyFont="1" applyFill="1" applyBorder="1" applyAlignment="1" quotePrefix="1">
      <alignment horizontal="left"/>
    </xf>
    <xf numFmtId="190" fontId="0" fillId="0" borderId="2" xfId="0" applyFill="1" applyBorder="1" applyAlignment="1">
      <alignment horizontal="center"/>
    </xf>
    <xf numFmtId="190" fontId="10" fillId="0" borderId="0" xfId="0" applyFont="1" applyBorder="1" applyAlignment="1">
      <alignment horizontal="right"/>
    </xf>
    <xf numFmtId="190" fontId="10" fillId="0" borderId="0" xfId="0" applyFont="1" applyFill="1" applyBorder="1" applyAlignment="1">
      <alignment/>
    </xf>
    <xf numFmtId="190" fontId="0" fillId="0" borderId="0" xfId="0" applyBorder="1" applyAlignment="1" quotePrefix="1">
      <alignment/>
    </xf>
    <xf numFmtId="190" fontId="0" fillId="0" borderId="0" xfId="0" applyFont="1" applyBorder="1" applyAlignment="1" quotePrefix="1">
      <alignment/>
    </xf>
    <xf numFmtId="190" fontId="10" fillId="4" borderId="0" xfId="0" applyFont="1" applyFill="1" applyBorder="1" applyAlignment="1">
      <alignment/>
    </xf>
    <xf numFmtId="189" fontId="0" fillId="0" borderId="0" xfId="0" applyNumberFormat="1" applyFont="1" applyBorder="1" applyAlignment="1" applyProtection="1">
      <alignment horizontal="right"/>
      <protection/>
    </xf>
    <xf numFmtId="190" fontId="2" fillId="0" borderId="11" xfId="0" applyFont="1" applyBorder="1" applyAlignment="1">
      <alignment horizontal="right"/>
    </xf>
    <xf numFmtId="190" fontId="19" fillId="0" borderId="0" xfId="0" applyFont="1" applyFill="1" applyAlignment="1">
      <alignment/>
    </xf>
    <xf numFmtId="190" fontId="0" fillId="0" borderId="0" xfId="0" applyFill="1" applyAlignment="1" quotePrefix="1">
      <alignment/>
    </xf>
    <xf numFmtId="189" fontId="0" fillId="0" borderId="0" xfId="0" applyNumberFormat="1" applyFont="1" applyFill="1" applyBorder="1" applyAlignment="1" applyProtection="1">
      <alignment/>
      <protection/>
    </xf>
    <xf numFmtId="190" fontId="0" fillId="0" borderId="0" xfId="0" applyFont="1" applyFill="1" applyAlignment="1">
      <alignment/>
    </xf>
    <xf numFmtId="190" fontId="0" fillId="0" borderId="0" xfId="0" applyFill="1" applyBorder="1" applyAlignment="1">
      <alignment horizontal="center"/>
    </xf>
    <xf numFmtId="190" fontId="24" fillId="0" borderId="0" xfId="0" applyFont="1" applyFill="1" applyBorder="1" applyAlignment="1">
      <alignment/>
    </xf>
    <xf numFmtId="1" fontId="19" fillId="0" borderId="2" xfId="0" applyNumberFormat="1" applyFont="1" applyBorder="1" applyAlignment="1" applyProtection="1">
      <alignment horizontal="centerContinuous"/>
      <protection/>
    </xf>
    <xf numFmtId="190" fontId="0" fillId="0" borderId="0" xfId="0" applyAlignment="1">
      <alignment/>
    </xf>
    <xf numFmtId="190" fontId="36" fillId="5" borderId="12" xfId="0" applyFont="1" applyFill="1" applyBorder="1" applyAlignment="1">
      <alignment horizontal="left"/>
    </xf>
    <xf numFmtId="190" fontId="36" fillId="5" borderId="13" xfId="0" applyFont="1" applyFill="1" applyBorder="1" applyAlignment="1">
      <alignment horizontal="left"/>
    </xf>
    <xf numFmtId="190" fontId="0" fillId="5" borderId="14" xfId="0" applyFill="1" applyBorder="1" applyAlignment="1">
      <alignment/>
    </xf>
    <xf numFmtId="190" fontId="0" fillId="5" borderId="15" xfId="0" applyFill="1" applyBorder="1" applyAlignment="1">
      <alignment/>
    </xf>
    <xf numFmtId="190" fontId="36" fillId="5" borderId="14" xfId="0" applyFont="1" applyFill="1" applyBorder="1" applyAlignment="1">
      <alignment horizontal="left"/>
    </xf>
    <xf numFmtId="190" fontId="36" fillId="5" borderId="16" xfId="0" applyFont="1" applyFill="1" applyBorder="1" applyAlignment="1">
      <alignment horizontal="left"/>
    </xf>
    <xf numFmtId="190" fontId="31" fillId="0" borderId="17" xfId="0" applyFont="1" applyBorder="1" applyAlignment="1">
      <alignment/>
    </xf>
    <xf numFmtId="190" fontId="31" fillId="0" borderId="18" xfId="0" applyFont="1" applyBorder="1" applyAlignment="1">
      <alignment/>
    </xf>
    <xf numFmtId="190" fontId="31" fillId="0" borderId="19" xfId="0" applyFont="1" applyBorder="1" applyAlignment="1">
      <alignment/>
    </xf>
    <xf numFmtId="190" fontId="31" fillId="0" borderId="20" xfId="0" applyFont="1" applyBorder="1" applyAlignment="1">
      <alignment/>
    </xf>
    <xf numFmtId="190" fontId="31" fillId="0" borderId="21" xfId="0" applyFont="1" applyBorder="1" applyAlignment="1">
      <alignment/>
    </xf>
    <xf numFmtId="190" fontId="31" fillId="0" borderId="22" xfId="0" applyFont="1" applyBorder="1" applyAlignment="1">
      <alignment/>
    </xf>
    <xf numFmtId="190" fontId="31" fillId="0" borderId="17" xfId="0" applyFont="1" applyBorder="1" applyAlignment="1">
      <alignment horizontal="center"/>
    </xf>
    <xf numFmtId="190" fontId="31" fillId="0" borderId="19" xfId="0" applyFont="1" applyBorder="1" applyAlignment="1">
      <alignment horizontal="center"/>
    </xf>
    <xf numFmtId="190" fontId="31" fillId="0" borderId="23" xfId="0" applyFont="1" applyBorder="1" applyAlignment="1">
      <alignment/>
    </xf>
    <xf numFmtId="190" fontId="31" fillId="0" borderId="24" xfId="0" applyFont="1" applyBorder="1" applyAlignment="1">
      <alignment/>
    </xf>
    <xf numFmtId="190" fontId="31" fillId="0" borderId="25" xfId="0" applyFont="1" applyBorder="1" applyAlignment="1">
      <alignment horizontal="center"/>
    </xf>
    <xf numFmtId="190" fontId="31" fillId="0" borderId="26" xfId="0" applyFont="1" applyBorder="1" applyAlignment="1">
      <alignment/>
    </xf>
    <xf numFmtId="190" fontId="31" fillId="0" borderId="27" xfId="0" applyFont="1" applyBorder="1" applyAlignment="1">
      <alignment/>
    </xf>
    <xf numFmtId="190" fontId="31" fillId="0" borderId="28" xfId="0" applyFont="1" applyBorder="1" applyAlignment="1">
      <alignment/>
    </xf>
    <xf numFmtId="190" fontId="31" fillId="0" borderId="23" xfId="0" applyFont="1" applyBorder="1" applyAlignment="1">
      <alignment horizontal="center"/>
    </xf>
    <xf numFmtId="190" fontId="20" fillId="0" borderId="29" xfId="0" applyFont="1" applyBorder="1" applyAlignment="1">
      <alignment horizontal="left"/>
    </xf>
    <xf numFmtId="190" fontId="36" fillId="0" borderId="30" xfId="0" applyFont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190" fontId="20" fillId="0" borderId="30" xfId="0" applyFont="1" applyBorder="1" applyAlignment="1">
      <alignment horizontal="center"/>
    </xf>
    <xf numFmtId="190" fontId="1" fillId="0" borderId="32" xfId="0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192" fontId="20" fillId="5" borderId="34" xfId="0" applyNumberFormat="1" applyFont="1" applyFill="1" applyBorder="1" applyAlignment="1">
      <alignment horizontal="center"/>
    </xf>
    <xf numFmtId="1" fontId="20" fillId="5" borderId="7" xfId="0" applyNumberFormat="1" applyFont="1" applyFill="1" applyBorder="1" applyAlignment="1">
      <alignment horizontal="center"/>
    </xf>
    <xf numFmtId="1" fontId="20" fillId="5" borderId="1" xfId="0" applyNumberFormat="1" applyFont="1" applyFill="1" applyBorder="1" applyAlignment="1">
      <alignment horizontal="center"/>
    </xf>
    <xf numFmtId="1" fontId="20" fillId="5" borderId="34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190" fontId="20" fillId="0" borderId="2" xfId="0" applyFont="1" applyFill="1" applyBorder="1" applyAlignment="1">
      <alignment horizontal="center"/>
    </xf>
    <xf numFmtId="190" fontId="1" fillId="0" borderId="30" xfId="0" applyFont="1" applyFill="1" applyBorder="1" applyAlignment="1">
      <alignment horizontal="center"/>
    </xf>
    <xf numFmtId="190" fontId="20" fillId="0" borderId="2" xfId="0" applyFont="1" applyBorder="1" applyAlignment="1">
      <alignment horizontal="center"/>
    </xf>
    <xf numFmtId="190" fontId="36" fillId="3" borderId="29" xfId="0" applyFont="1" applyFill="1" applyBorder="1" applyAlignment="1">
      <alignment horizontal="left"/>
    </xf>
    <xf numFmtId="190" fontId="36" fillId="3" borderId="35" xfId="0" applyFont="1" applyFill="1" applyBorder="1" applyAlignment="1">
      <alignment horizontal="left"/>
    </xf>
    <xf numFmtId="190" fontId="19" fillId="3" borderId="13" xfId="0" applyFont="1" applyFill="1" applyBorder="1" applyAlignment="1">
      <alignment/>
    </xf>
    <xf numFmtId="190" fontId="0" fillId="3" borderId="15" xfId="0" applyFill="1" applyBorder="1" applyAlignment="1">
      <alignment/>
    </xf>
    <xf numFmtId="190" fontId="36" fillId="3" borderId="12" xfId="0" applyFont="1" applyFill="1" applyBorder="1" applyAlignment="1">
      <alignment horizontal="left"/>
    </xf>
    <xf numFmtId="190" fontId="36" fillId="3" borderId="13" xfId="0" applyFont="1" applyFill="1" applyBorder="1" applyAlignment="1">
      <alignment horizontal="left"/>
    </xf>
    <xf numFmtId="190" fontId="0" fillId="3" borderId="36" xfId="0" applyFill="1" applyBorder="1" applyAlignment="1">
      <alignment/>
    </xf>
    <xf numFmtId="190" fontId="0" fillId="3" borderId="16" xfId="0" applyFill="1" applyBorder="1" applyAlignment="1">
      <alignment/>
    </xf>
    <xf numFmtId="3" fontId="1" fillId="3" borderId="37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190" fontId="0" fillId="0" borderId="0" xfId="0" applyFill="1" applyBorder="1" applyAlignment="1">
      <alignment/>
    </xf>
    <xf numFmtId="1" fontId="20" fillId="3" borderId="34" xfId="0" applyNumberFormat="1" applyFont="1" applyFill="1" applyBorder="1" applyAlignment="1">
      <alignment horizontal="center"/>
    </xf>
    <xf numFmtId="190" fontId="22" fillId="0" borderId="0" xfId="20" applyFont="1" applyBorder="1" applyAlignment="1">
      <alignment horizontal="right"/>
      <protection/>
    </xf>
    <xf numFmtId="190" fontId="0" fillId="0" borderId="0" xfId="19" applyAlignment="1">
      <alignment/>
      <protection/>
    </xf>
    <xf numFmtId="190" fontId="22" fillId="3" borderId="0" xfId="20" applyFont="1" applyFill="1" applyBorder="1" applyAlignment="1">
      <alignment horizontal="right"/>
      <protection/>
    </xf>
    <xf numFmtId="190" fontId="22" fillId="0" borderId="0" xfId="20" applyFont="1" applyFill="1" applyBorder="1" applyAlignment="1">
      <alignment horizontal="right"/>
      <protection/>
    </xf>
    <xf numFmtId="190" fontId="22" fillId="0" borderId="0" xfId="0" applyFont="1" applyFill="1" applyBorder="1" applyAlignment="1">
      <alignment horizontal="right"/>
    </xf>
    <xf numFmtId="0" fontId="22" fillId="0" borderId="0" xfId="18" applyFont="1" applyAlignment="1">
      <alignment horizontal="right"/>
      <protection/>
    </xf>
    <xf numFmtId="0" fontId="20" fillId="0" borderId="0" xfId="18">
      <alignment/>
      <protection/>
    </xf>
    <xf numFmtId="190" fontId="0" fillId="2" borderId="5" xfId="0" applyFont="1" applyFill="1" applyBorder="1" applyAlignment="1">
      <alignment/>
    </xf>
    <xf numFmtId="0" fontId="20" fillId="0" borderId="5" xfId="18" applyBorder="1">
      <alignment/>
      <protection/>
    </xf>
    <xf numFmtId="0" fontId="0" fillId="0" borderId="0" xfId="18" applyFont="1">
      <alignment/>
      <protection/>
    </xf>
    <xf numFmtId="188" fontId="0" fillId="0" borderId="0" xfId="18" applyNumberFormat="1" applyFont="1">
      <alignment/>
      <protection/>
    </xf>
    <xf numFmtId="190" fontId="0" fillId="0" borderId="0" xfId="18" applyNumberFormat="1" applyFont="1">
      <alignment/>
      <protection/>
    </xf>
    <xf numFmtId="0" fontId="20" fillId="0" borderId="0" xfId="18" applyBorder="1">
      <alignment/>
      <protection/>
    </xf>
    <xf numFmtId="190" fontId="20" fillId="0" borderId="0" xfId="0" applyFont="1" applyAlignment="1">
      <alignment/>
    </xf>
    <xf numFmtId="1" fontId="20" fillId="0" borderId="2" xfId="21" applyNumberFormat="1" applyFont="1" applyAlignment="1">
      <alignment horizontal="center"/>
      <protection/>
    </xf>
    <xf numFmtId="190" fontId="0" fillId="0" borderId="0" xfId="0" applyFill="1" applyBorder="1" applyAlignment="1" quotePrefix="1">
      <alignment/>
    </xf>
    <xf numFmtId="190" fontId="37" fillId="0" borderId="0" xfId="0" applyFont="1" applyBorder="1" applyAlignment="1">
      <alignment/>
    </xf>
    <xf numFmtId="190" fontId="19" fillId="0" borderId="0" xfId="0" applyFont="1" applyBorder="1" applyAlignment="1">
      <alignment/>
    </xf>
    <xf numFmtId="188" fontId="0" fillId="0" borderId="6" xfId="0" applyNumberFormat="1" applyFont="1" applyBorder="1" applyAlignment="1" applyProtection="1">
      <alignment horizontal="center"/>
      <protection/>
    </xf>
    <xf numFmtId="188" fontId="0" fillId="0" borderId="6" xfId="0" applyNumberFormat="1" applyFont="1" applyBorder="1" applyAlignment="1" applyProtection="1">
      <alignment/>
      <protection/>
    </xf>
    <xf numFmtId="190" fontId="0" fillId="0" borderId="0" xfId="0" applyFont="1" applyFill="1" applyBorder="1" applyAlignment="1">
      <alignment/>
    </xf>
    <xf numFmtId="190" fontId="0" fillId="0" borderId="0" xfId="0" applyFont="1" applyFill="1" applyBorder="1" applyAlignment="1" quotePrefix="1">
      <alignment/>
    </xf>
    <xf numFmtId="190" fontId="0" fillId="0" borderId="0" xfId="0" applyFont="1" applyFill="1" applyBorder="1" applyAlignment="1" quotePrefix="1">
      <alignment/>
    </xf>
    <xf numFmtId="190" fontId="0" fillId="0" borderId="0" xfId="0" applyAlignment="1">
      <alignment/>
    </xf>
    <xf numFmtId="189" fontId="0" fillId="0" borderId="10" xfId="0" applyNumberFormat="1" applyFont="1" applyFill="1" applyBorder="1" applyAlignment="1" applyProtection="1">
      <alignment/>
      <protection/>
    </xf>
    <xf numFmtId="190" fontId="24" fillId="0" borderId="10" xfId="0" applyFont="1" applyBorder="1" applyAlignment="1">
      <alignment/>
    </xf>
    <xf numFmtId="190" fontId="0" fillId="0" borderId="10" xfId="0" applyBorder="1" applyAlignment="1">
      <alignment/>
    </xf>
    <xf numFmtId="190" fontId="6" fillId="3" borderId="5" xfId="0" applyFont="1" applyFill="1" applyBorder="1" applyAlignment="1">
      <alignment horizontal="left" indent="1"/>
    </xf>
    <xf numFmtId="190" fontId="34" fillId="3" borderId="5" xfId="0" applyFont="1" applyFill="1" applyBorder="1" applyAlignment="1">
      <alignment horizontal="left" indent="1"/>
    </xf>
    <xf numFmtId="190" fontId="33" fillId="3" borderId="5" xfId="0" applyFont="1" applyFill="1" applyBorder="1" applyAlignment="1">
      <alignment horizontal="left" indent="1"/>
    </xf>
    <xf numFmtId="190" fontId="35" fillId="3" borderId="5" xfId="0" applyFont="1" applyFill="1" applyBorder="1" applyAlignment="1">
      <alignment horizontal="left" indent="1"/>
    </xf>
    <xf numFmtId="188" fontId="0" fillId="0" borderId="38" xfId="0" applyNumberFormat="1" applyFont="1" applyBorder="1" applyAlignment="1" applyProtection="1">
      <alignment/>
      <protection/>
    </xf>
    <xf numFmtId="188" fontId="20" fillId="0" borderId="38" xfId="0" applyNumberFormat="1" applyFont="1" applyBorder="1" applyAlignment="1" applyProtection="1">
      <alignment/>
      <protection/>
    </xf>
    <xf numFmtId="189" fontId="0" fillId="0" borderId="2" xfId="21">
      <alignment horizontal="center" vertical="center"/>
      <protection/>
    </xf>
    <xf numFmtId="189" fontId="0" fillId="2" borderId="2" xfId="21" applyFill="1">
      <alignment horizontal="center" vertical="center"/>
      <protection/>
    </xf>
    <xf numFmtId="189" fontId="0" fillId="0" borderId="2" xfId="21" quotePrefix="1">
      <alignment horizontal="center" vertical="center"/>
      <protection/>
    </xf>
    <xf numFmtId="192" fontId="20" fillId="0" borderId="8" xfId="0" applyNumberFormat="1" applyFont="1" applyBorder="1" applyAlignment="1">
      <alignment horizontal="center"/>
    </xf>
    <xf numFmtId="192" fontId="20" fillId="0" borderId="0" xfId="0" applyNumberFormat="1" applyFont="1" applyBorder="1" applyAlignment="1">
      <alignment horizontal="center"/>
    </xf>
    <xf numFmtId="192" fontId="20" fillId="2" borderId="1" xfId="0" applyNumberFormat="1" applyFont="1" applyFill="1" applyBorder="1" applyAlignment="1" quotePrefix="1">
      <alignment horizontal="center"/>
    </xf>
    <xf numFmtId="192" fontId="20" fillId="0" borderId="0" xfId="0" applyNumberFormat="1" applyFont="1" applyAlignment="1">
      <alignment horizontal="center"/>
    </xf>
    <xf numFmtId="192" fontId="20" fillId="0" borderId="3" xfId="0" applyNumberFormat="1" applyFont="1" applyBorder="1" applyAlignment="1">
      <alignment horizontal="center"/>
    </xf>
    <xf numFmtId="192" fontId="20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>
      <alignment horizontal="center"/>
    </xf>
    <xf numFmtId="192" fontId="20" fillId="0" borderId="0" xfId="0" applyNumberFormat="1" applyFont="1" applyFill="1" applyBorder="1" applyAlignment="1" applyProtection="1">
      <alignment horizontal="center"/>
      <protection/>
    </xf>
    <xf numFmtId="192" fontId="20" fillId="0" borderId="0" xfId="0" applyNumberFormat="1" applyFont="1" applyBorder="1" applyAlignment="1" applyProtection="1">
      <alignment horizontal="center"/>
      <protection/>
    </xf>
    <xf numFmtId="192" fontId="20" fillId="3" borderId="5" xfId="0" applyNumberFormat="1" applyFont="1" applyFill="1" applyBorder="1" applyAlignment="1">
      <alignment horizontal="center"/>
    </xf>
    <xf numFmtId="192" fontId="38" fillId="0" borderId="0" xfId="0" applyNumberFormat="1" applyFont="1" applyBorder="1" applyAlignment="1">
      <alignment horizontal="center"/>
    </xf>
    <xf numFmtId="192" fontId="20" fillId="3" borderId="10" xfId="0" applyNumberFormat="1" applyFont="1" applyFill="1" applyBorder="1" applyAlignment="1">
      <alignment horizontal="center"/>
    </xf>
    <xf numFmtId="192" fontId="38" fillId="0" borderId="0" xfId="0" applyNumberFormat="1" applyFont="1" applyAlignment="1">
      <alignment horizontal="center"/>
    </xf>
    <xf numFmtId="192" fontId="20" fillId="4" borderId="0" xfId="0" applyNumberFormat="1" applyFont="1" applyFill="1" applyBorder="1" applyAlignment="1">
      <alignment horizontal="center"/>
    </xf>
    <xf numFmtId="192" fontId="20" fillId="4" borderId="0" xfId="0" applyNumberFormat="1" applyFont="1" applyFill="1" applyAlignment="1">
      <alignment horizontal="center"/>
    </xf>
    <xf numFmtId="192" fontId="20" fillId="0" borderId="5" xfId="0" applyNumberFormat="1" applyFont="1" applyBorder="1" applyAlignment="1" applyProtection="1">
      <alignment horizontal="center"/>
      <protection/>
    </xf>
    <xf numFmtId="192" fontId="1" fillId="0" borderId="0" xfId="0" applyNumberFormat="1" applyFont="1" applyAlignment="1">
      <alignment horizontal="center"/>
    </xf>
    <xf numFmtId="190" fontId="21" fillId="0" borderId="0" xfId="0" applyFont="1" applyAlignment="1">
      <alignment horizontal="center"/>
    </xf>
    <xf numFmtId="190" fontId="0" fillId="0" borderId="0" xfId="0" applyAlignment="1">
      <alignment/>
    </xf>
    <xf numFmtId="192" fontId="20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Currency" xfId="17"/>
    <cellStyle name="Normal_C-Fulls" xfId="18"/>
    <cellStyle name="Normal_envasos" xfId="19"/>
    <cellStyle name="Normal_vidre" xfId="20"/>
    <cellStyle name="Recollida" xfId="21"/>
  </cellStyles>
  <dxfs count="3">
    <dxf>
      <font>
        <color auto="1"/>
      </font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10</xdr:row>
      <xdr:rowOff>19050</xdr:rowOff>
    </xdr:from>
    <xdr:to>
      <xdr:col>32</xdr:col>
      <xdr:colOff>361950</xdr:colOff>
      <xdr:row>11</xdr:row>
      <xdr:rowOff>66675</xdr:rowOff>
    </xdr:to>
    <xdr:sp>
      <xdr:nvSpPr>
        <xdr:cNvPr id="1" name="Rectangle 26"/>
        <xdr:cNvSpPr>
          <a:spLocks/>
        </xdr:cNvSpPr>
      </xdr:nvSpPr>
      <xdr:spPr>
        <a:xfrm>
          <a:off x="12649200" y="2162175"/>
          <a:ext cx="22193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1</xdr:row>
      <xdr:rowOff>9525</xdr:rowOff>
    </xdr:from>
    <xdr:to>
      <xdr:col>15</xdr:col>
      <xdr:colOff>66675</xdr:colOff>
      <xdr:row>1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9525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1055"/>
  <sheetViews>
    <sheetView showGridLines="0" tabSelected="1" view="pageBreakPreview" zoomScale="55" zoomScaleNormal="50" zoomScaleSheetLayoutView="55" workbookViewId="0" topLeftCell="F639">
      <selection activeCell="I430" sqref="I430"/>
    </sheetView>
  </sheetViews>
  <sheetFormatPr defaultColWidth="9.77734375" defaultRowHeight="15"/>
  <cols>
    <col min="1" max="2" width="5.21484375" style="0" hidden="1" customWidth="1"/>
    <col min="3" max="4" width="4.77734375" style="51" hidden="1" customWidth="1"/>
    <col min="5" max="5" width="6.3359375" style="41" hidden="1" customWidth="1"/>
    <col min="6" max="6" width="54.99609375" style="0" customWidth="1"/>
    <col min="7" max="7" width="3.5546875" style="1" hidden="1" customWidth="1"/>
    <col min="8" max="8" width="3.3359375" style="61" hidden="1" customWidth="1"/>
    <col min="9" max="9" width="4.4453125" style="181" customWidth="1"/>
    <col min="10" max="10" width="4.6640625" style="39" customWidth="1"/>
    <col min="11" max="34" width="4.77734375" style="0" customWidth="1"/>
    <col min="35" max="36" width="4.88671875" style="0" customWidth="1"/>
    <col min="37" max="44" width="4.77734375" style="0" customWidth="1"/>
    <col min="45" max="45" width="5.3359375" style="0" customWidth="1"/>
    <col min="46" max="50" width="4.99609375" style="0" customWidth="1"/>
    <col min="51" max="51" width="4.3359375" style="0" customWidth="1"/>
    <col min="52" max="52" width="1.4375" style="34" customWidth="1"/>
    <col min="53" max="53" width="1.33203125" style="0" customWidth="1"/>
    <col min="54" max="54" width="12.5546875" style="0" customWidth="1"/>
    <col min="55" max="55" width="5.77734375" style="0" customWidth="1"/>
    <col min="57" max="57" width="10.4453125" style="0" bestFit="1" customWidth="1"/>
  </cols>
  <sheetData>
    <row r="1" spans="3:92" ht="60" thickBot="1">
      <c r="C1" s="51">
        <f>COUNT(C14:C686)</f>
        <v>19</v>
      </c>
      <c r="F1" s="36" t="s">
        <v>0</v>
      </c>
      <c r="G1" s="64"/>
      <c r="H1" s="64"/>
      <c r="I1" s="171"/>
      <c r="J1" s="64"/>
      <c r="K1" s="64"/>
      <c r="L1" s="64"/>
      <c r="M1" s="64"/>
      <c r="N1" s="64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52"/>
      <c r="AZ1"/>
      <c r="CC1" t="s">
        <v>1</v>
      </c>
      <c r="CD1" t="s">
        <v>1</v>
      </c>
      <c r="CE1" t="s">
        <v>1</v>
      </c>
      <c r="CL1" t="s">
        <v>1</v>
      </c>
      <c r="CM1" t="s">
        <v>1</v>
      </c>
      <c r="CN1" t="s">
        <v>1</v>
      </c>
    </row>
    <row r="2" spans="6:140" ht="15.75">
      <c r="F2" s="1"/>
      <c r="H2" s="56"/>
      <c r="I2" s="1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52"/>
      <c r="AZ2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</row>
    <row r="3" spans="6:140" ht="18">
      <c r="F3" s="2" t="s">
        <v>31</v>
      </c>
      <c r="G3" s="2"/>
      <c r="H3" s="57"/>
      <c r="I3" s="173"/>
      <c r="J3" s="5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52"/>
      <c r="AZ3" s="7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7"/>
      <c r="CR3" s="7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</row>
    <row r="4" spans="6:127" ht="3.75" customHeight="1">
      <c r="F4" s="1"/>
      <c r="H4" s="16"/>
      <c r="I4" s="17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52"/>
      <c r="AZ4" s="7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7"/>
      <c r="CR4" s="7"/>
      <c r="CS4" s="7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6:127" ht="21" customHeight="1">
      <c r="F5" s="9" t="s">
        <v>2</v>
      </c>
      <c r="G5" s="9"/>
      <c r="H5" s="16"/>
      <c r="I5" s="172"/>
      <c r="K5" s="20" t="s">
        <v>559</v>
      </c>
      <c r="L5" s="20"/>
      <c r="M5" s="20"/>
      <c r="N5" s="20"/>
      <c r="O5" s="11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52"/>
      <c r="AZ5" s="7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7"/>
      <c r="CR5" s="7"/>
      <c r="CS5" s="7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6:127" ht="3.75" customHeight="1">
      <c r="F6" s="10"/>
      <c r="G6" s="10"/>
      <c r="H6" s="16"/>
      <c r="I6" s="17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52"/>
      <c r="AZ6" s="7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6:126" ht="17.25" customHeight="1">
      <c r="F7" s="9" t="s">
        <v>3</v>
      </c>
      <c r="G7" s="9"/>
      <c r="H7" s="16"/>
      <c r="I7" s="172"/>
      <c r="K7" s="151">
        <v>1</v>
      </c>
      <c r="L7" s="151">
        <v>2</v>
      </c>
      <c r="M7" s="151">
        <v>5</v>
      </c>
      <c r="N7" s="151">
        <v>6</v>
      </c>
      <c r="O7" s="151">
        <v>7</v>
      </c>
      <c r="P7" s="151">
        <v>8</v>
      </c>
      <c r="Q7" s="151">
        <v>9</v>
      </c>
      <c r="R7" s="151">
        <v>12</v>
      </c>
      <c r="S7" s="151">
        <v>13</v>
      </c>
      <c r="T7" s="151">
        <v>14</v>
      </c>
      <c r="U7" s="151">
        <v>15</v>
      </c>
      <c r="V7" s="151">
        <v>16</v>
      </c>
      <c r="W7" s="151">
        <v>19</v>
      </c>
      <c r="X7" s="151">
        <v>20</v>
      </c>
      <c r="Y7" s="151">
        <v>21</v>
      </c>
      <c r="Z7" s="151">
        <v>22</v>
      </c>
      <c r="AA7" s="151">
        <v>23</v>
      </c>
      <c r="AB7" s="151">
        <v>26</v>
      </c>
      <c r="AC7" s="151">
        <v>27</v>
      </c>
      <c r="AD7" s="151">
        <v>28</v>
      </c>
      <c r="AE7" s="151">
        <v>29</v>
      </c>
      <c r="AF7" s="151">
        <v>30</v>
      </c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2"/>
      <c r="AV7" s="152"/>
      <c r="AW7" s="152"/>
      <c r="AX7" s="164"/>
      <c r="AY7" s="52"/>
      <c r="AZ7" s="7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7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</row>
    <row r="8" spans="6:126" ht="3.75" customHeight="1">
      <c r="F8" s="10"/>
      <c r="G8" s="10"/>
      <c r="H8" s="16"/>
      <c r="I8" s="1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46"/>
      <c r="AG8" s="146"/>
      <c r="AH8" s="146"/>
      <c r="AI8" s="146"/>
      <c r="AJ8" s="146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52"/>
      <c r="AZ8" s="7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</row>
    <row r="9" spans="6:126" ht="20.25">
      <c r="F9" s="9" t="s">
        <v>4</v>
      </c>
      <c r="G9" s="9"/>
      <c r="H9" s="16"/>
      <c r="I9" s="172"/>
      <c r="K9" s="33">
        <f>1920+1860</f>
        <v>3780</v>
      </c>
      <c r="L9" s="33">
        <f>1920+2480+2140+1620</f>
        <v>8160</v>
      </c>
      <c r="M9" s="33">
        <f>1120+2080</f>
        <v>3200</v>
      </c>
      <c r="N9" s="33">
        <f>2060+1980+2520+2720+2500</f>
        <v>11780</v>
      </c>
      <c r="O9" s="33">
        <f>600+1180+1460+2000+1880</f>
        <v>7120</v>
      </c>
      <c r="P9" s="33">
        <f>600+1560</f>
        <v>2160</v>
      </c>
      <c r="Q9" s="33">
        <f>1840+1980+2300+1160</f>
        <v>7280</v>
      </c>
      <c r="R9" s="33">
        <f>2060+1080</f>
        <v>3140</v>
      </c>
      <c r="S9" s="33">
        <f>3400+3080+2860+800</f>
        <v>10140</v>
      </c>
      <c r="T9" s="33">
        <f>1280+2060+1600+980+1060+1840</f>
        <v>8820</v>
      </c>
      <c r="U9" s="33">
        <v>1520</v>
      </c>
      <c r="V9" s="33">
        <f>2820+700+1880+1880</f>
        <v>7280</v>
      </c>
      <c r="W9" s="33">
        <f>840+2260+1000</f>
        <v>4100</v>
      </c>
      <c r="X9" s="33">
        <f>2480+2460+2520+2380+2000</f>
        <v>11840</v>
      </c>
      <c r="Y9" s="33">
        <f>1600+1700+800+1460+1300</f>
        <v>6860</v>
      </c>
      <c r="Z9" s="33">
        <v>1500</v>
      </c>
      <c r="AA9" s="33">
        <f>820+1860+1720+2080</f>
        <v>6480</v>
      </c>
      <c r="AB9" s="33">
        <f>1840+1140</f>
        <v>2980</v>
      </c>
      <c r="AC9" s="33">
        <f>2280+2500+2740+2380+2020</f>
        <v>11920</v>
      </c>
      <c r="AD9" s="33">
        <f>980+2400+1240+2100+1520</f>
        <v>8240</v>
      </c>
      <c r="AE9" s="33">
        <v>1480</v>
      </c>
      <c r="AF9" s="33">
        <f>1360+960+1680+2520</f>
        <v>6520</v>
      </c>
      <c r="AG9" s="33"/>
      <c r="AH9" s="33"/>
      <c r="AI9" s="33"/>
      <c r="AJ9" s="147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165"/>
      <c r="AY9" s="52"/>
      <c r="AZ9" s="7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</row>
    <row r="10" spans="6:128" ht="5.25" customHeight="1">
      <c r="F10" s="1"/>
      <c r="H10" s="16"/>
      <c r="I10" s="17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52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7"/>
      <c r="CS10" s="7"/>
      <c r="CT10" s="7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6:123" ht="30">
      <c r="F11" s="8" t="s">
        <v>32</v>
      </c>
      <c r="G11" s="8"/>
      <c r="H11" s="16"/>
      <c r="I11" s="17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C11" s="186">
        <f>SUM(K9:AX9)</f>
        <v>136300</v>
      </c>
      <c r="AD11" s="186"/>
      <c r="AE11" s="186"/>
      <c r="AF11" s="187"/>
      <c r="AG11" s="156"/>
      <c r="AH11" s="156"/>
      <c r="AY11" s="52"/>
      <c r="AZ11" s="7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7"/>
      <c r="CN11" s="7"/>
      <c r="CO11" s="7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5:137" ht="12" customHeight="1" thickBot="1">
      <c r="E12" s="54"/>
      <c r="F12" s="44"/>
      <c r="G12" s="44"/>
      <c r="H12" s="44"/>
      <c r="I12" s="169"/>
      <c r="J12" s="4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7"/>
      <c r="AV12" s="7"/>
      <c r="AW12" s="7"/>
      <c r="AX12" s="7"/>
      <c r="AY12" s="52"/>
      <c r="AZ12" s="1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5"/>
      <c r="CU12" s="25"/>
      <c r="CV12" s="25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</row>
    <row r="13" spans="3:137" ht="30.75" customHeight="1">
      <c r="C13" s="24"/>
      <c r="E13"/>
      <c r="H13" s="16"/>
      <c r="I13" s="17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52"/>
      <c r="AZ13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7"/>
      <c r="CR13" s="7"/>
      <c r="CS13" s="7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</row>
    <row r="14" spans="1:136" ht="18">
      <c r="A14">
        <v>1</v>
      </c>
      <c r="C14" s="51">
        <v>1</v>
      </c>
      <c r="E14" s="58"/>
      <c r="F14" s="47" t="s">
        <v>5</v>
      </c>
      <c r="G14" s="58"/>
      <c r="H14" s="58"/>
      <c r="I14" s="17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52"/>
      <c r="AZ14" s="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7"/>
      <c r="CQ14" s="7"/>
      <c r="CR14" s="7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</row>
    <row r="15" spans="1:136" ht="15.75">
      <c r="A15">
        <v>2</v>
      </c>
      <c r="E15" s="77"/>
      <c r="F15" s="79">
        <f>'RESUM MENSUAL ENVASOS'!F8</f>
        <v>12264</v>
      </c>
      <c r="G15" s="67"/>
      <c r="H15" s="67"/>
      <c r="I15" s="174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52"/>
      <c r="AZ15" s="1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7"/>
      <c r="CQ15" s="7"/>
      <c r="CR15" s="7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</row>
    <row r="16" spans="1:136" ht="15.75">
      <c r="A16">
        <v>3</v>
      </c>
      <c r="F16" s="43" t="s">
        <v>6</v>
      </c>
      <c r="G16" s="43"/>
      <c r="H16" s="59"/>
      <c r="I16" s="175"/>
      <c r="J16" s="7"/>
      <c r="K16" s="7">
        <f aca="true" t="shared" si="0" ref="K16:AC16">K7</f>
        <v>1</v>
      </c>
      <c r="L16" s="7">
        <f t="shared" si="0"/>
        <v>2</v>
      </c>
      <c r="M16" s="7">
        <f t="shared" si="0"/>
        <v>5</v>
      </c>
      <c r="N16" s="7">
        <f t="shared" si="0"/>
        <v>6</v>
      </c>
      <c r="O16" s="7">
        <f t="shared" si="0"/>
        <v>7</v>
      </c>
      <c r="P16" s="7">
        <f t="shared" si="0"/>
        <v>8</v>
      </c>
      <c r="Q16" s="7">
        <f t="shared" si="0"/>
        <v>9</v>
      </c>
      <c r="R16" s="7">
        <f t="shared" si="0"/>
        <v>12</v>
      </c>
      <c r="S16" s="7">
        <f t="shared" si="0"/>
        <v>13</v>
      </c>
      <c r="T16" s="7">
        <f t="shared" si="0"/>
        <v>14</v>
      </c>
      <c r="U16" s="7">
        <f t="shared" si="0"/>
        <v>15</v>
      </c>
      <c r="V16" s="7">
        <f t="shared" si="0"/>
        <v>16</v>
      </c>
      <c r="W16" s="7">
        <f t="shared" si="0"/>
        <v>19</v>
      </c>
      <c r="X16" s="7">
        <f t="shared" si="0"/>
        <v>20</v>
      </c>
      <c r="Y16" s="7">
        <f t="shared" si="0"/>
        <v>21</v>
      </c>
      <c r="Z16" s="7">
        <f t="shared" si="0"/>
        <v>22</v>
      </c>
      <c r="AA16" s="7">
        <f t="shared" si="0"/>
        <v>23</v>
      </c>
      <c r="AB16" s="7">
        <f t="shared" si="0"/>
        <v>26</v>
      </c>
      <c r="AC16" s="7">
        <f t="shared" si="0"/>
        <v>27</v>
      </c>
      <c r="AD16" s="7">
        <f aca="true" t="shared" si="1" ref="AD16:AN16">AD7</f>
        <v>28</v>
      </c>
      <c r="AE16" s="7">
        <f t="shared" si="1"/>
        <v>29</v>
      </c>
      <c r="AF16" s="7">
        <f t="shared" si="1"/>
        <v>30</v>
      </c>
      <c r="AG16" s="7">
        <f t="shared" si="1"/>
        <v>0</v>
      </c>
      <c r="AH16" s="7">
        <f t="shared" si="1"/>
        <v>0</v>
      </c>
      <c r="AI16" s="7">
        <f t="shared" si="1"/>
        <v>0</v>
      </c>
      <c r="AJ16" s="7">
        <f t="shared" si="1"/>
        <v>0</v>
      </c>
      <c r="AK16" s="7">
        <f t="shared" si="1"/>
        <v>0</v>
      </c>
      <c r="AL16" s="7">
        <f t="shared" si="1"/>
        <v>0</v>
      </c>
      <c r="AM16" s="7">
        <f t="shared" si="1"/>
        <v>0</v>
      </c>
      <c r="AN16" s="7">
        <f t="shared" si="1"/>
        <v>0</v>
      </c>
      <c r="AO16" s="7">
        <f aca="true" t="shared" si="2" ref="AO16:AX16">AO7</f>
        <v>0</v>
      </c>
      <c r="AP16" s="7">
        <f t="shared" si="2"/>
        <v>0</v>
      </c>
      <c r="AQ16" s="7">
        <f t="shared" si="2"/>
        <v>0</v>
      </c>
      <c r="AR16" s="7">
        <f t="shared" si="2"/>
        <v>0</v>
      </c>
      <c r="AS16" s="7">
        <f t="shared" si="2"/>
        <v>0</v>
      </c>
      <c r="AT16" s="7">
        <f t="shared" si="2"/>
        <v>0</v>
      </c>
      <c r="AU16" s="7">
        <f t="shared" si="2"/>
        <v>0</v>
      </c>
      <c r="AV16" s="7">
        <f t="shared" si="2"/>
        <v>0</v>
      </c>
      <c r="AW16" s="7">
        <f t="shared" si="2"/>
        <v>0</v>
      </c>
      <c r="AX16" s="7">
        <f t="shared" si="2"/>
        <v>0</v>
      </c>
      <c r="AY16" s="52"/>
      <c r="AZ16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7"/>
      <c r="CQ16" s="7"/>
      <c r="CR16" s="7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</row>
    <row r="17" spans="1:52" ht="15.75">
      <c r="A17">
        <v>4</v>
      </c>
      <c r="E17" s="42">
        <v>1</v>
      </c>
      <c r="F17" s="133" t="s">
        <v>472</v>
      </c>
      <c r="G17" s="134"/>
      <c r="H17" s="60">
        <v>1</v>
      </c>
      <c r="I17" s="176">
        <v>3</v>
      </c>
      <c r="K17" s="75"/>
      <c r="L17" s="75"/>
      <c r="M17" s="75"/>
      <c r="N17" s="166">
        <v>1</v>
      </c>
      <c r="O17" s="75"/>
      <c r="P17" s="75"/>
      <c r="Q17" s="75"/>
      <c r="R17" s="75"/>
      <c r="S17" s="166">
        <v>1</v>
      </c>
      <c r="T17" s="75"/>
      <c r="U17" s="75"/>
      <c r="V17" s="75"/>
      <c r="W17" s="75"/>
      <c r="X17" s="166">
        <v>1</v>
      </c>
      <c r="Y17" s="75"/>
      <c r="Z17" s="75"/>
      <c r="AA17" s="75"/>
      <c r="AB17" s="75"/>
      <c r="AC17" s="166">
        <v>1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Y17" s="52"/>
      <c r="AZ17" s="1"/>
    </row>
    <row r="18" spans="1:52" ht="15.75">
      <c r="A18">
        <v>5</v>
      </c>
      <c r="E18" s="42">
        <v>2</v>
      </c>
      <c r="F18" s="133" t="s">
        <v>286</v>
      </c>
      <c r="G18" s="134"/>
      <c r="H18" s="16">
        <v>1</v>
      </c>
      <c r="I18" s="176">
        <v>3</v>
      </c>
      <c r="K18" s="75"/>
      <c r="L18" s="75"/>
      <c r="M18" s="75"/>
      <c r="N18" s="166">
        <v>0.5</v>
      </c>
      <c r="O18" s="75"/>
      <c r="P18" s="75"/>
      <c r="Q18" s="75"/>
      <c r="R18" s="75"/>
      <c r="S18" s="166">
        <v>1</v>
      </c>
      <c r="T18" s="75"/>
      <c r="U18" s="75"/>
      <c r="V18" s="75"/>
      <c r="W18" s="75"/>
      <c r="X18" s="166">
        <v>1</v>
      </c>
      <c r="Y18" s="75"/>
      <c r="Z18" s="75"/>
      <c r="AA18" s="75"/>
      <c r="AB18" s="75"/>
      <c r="AC18" s="166">
        <v>1</v>
      </c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Y18" s="52"/>
      <c r="AZ18" s="1"/>
    </row>
    <row r="19" spans="1:52" ht="15.75">
      <c r="A19">
        <v>6</v>
      </c>
      <c r="E19" s="42">
        <v>3</v>
      </c>
      <c r="F19" s="133" t="s">
        <v>287</v>
      </c>
      <c r="G19" s="134"/>
      <c r="H19" s="60">
        <v>1</v>
      </c>
      <c r="I19" s="176">
        <v>3</v>
      </c>
      <c r="K19" s="75"/>
      <c r="L19" s="75"/>
      <c r="M19" s="75"/>
      <c r="N19" s="166">
        <v>0.5</v>
      </c>
      <c r="O19" s="75"/>
      <c r="P19" s="75"/>
      <c r="Q19" s="75"/>
      <c r="R19" s="75"/>
      <c r="S19" s="166">
        <v>1</v>
      </c>
      <c r="T19" s="75"/>
      <c r="U19" s="75"/>
      <c r="V19" s="75"/>
      <c r="W19" s="75"/>
      <c r="X19" s="166">
        <v>1</v>
      </c>
      <c r="Y19" s="75"/>
      <c r="Z19" s="75"/>
      <c r="AA19" s="75"/>
      <c r="AB19" s="75"/>
      <c r="AC19" s="166">
        <v>1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Y19" s="52"/>
      <c r="AZ19"/>
    </row>
    <row r="20" spans="1:52" ht="15.75">
      <c r="A20">
        <v>7</v>
      </c>
      <c r="E20" s="42">
        <v>4</v>
      </c>
      <c r="F20" s="133" t="s">
        <v>288</v>
      </c>
      <c r="G20" s="134"/>
      <c r="H20" s="60">
        <v>1</v>
      </c>
      <c r="I20" s="176">
        <v>3</v>
      </c>
      <c r="K20" s="75"/>
      <c r="L20" s="75"/>
      <c r="M20" s="75"/>
      <c r="N20" s="166">
        <v>1</v>
      </c>
      <c r="O20" s="75"/>
      <c r="P20" s="75"/>
      <c r="Q20" s="75"/>
      <c r="R20" s="75"/>
      <c r="S20" s="166">
        <v>0.5</v>
      </c>
      <c r="T20" s="75"/>
      <c r="U20" s="75"/>
      <c r="V20" s="75"/>
      <c r="W20" s="75"/>
      <c r="X20" s="166">
        <v>1</v>
      </c>
      <c r="Y20" s="75"/>
      <c r="Z20" s="75"/>
      <c r="AA20" s="75"/>
      <c r="AB20" s="75"/>
      <c r="AC20" s="166">
        <v>1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Y20" s="52"/>
      <c r="AZ20" s="1"/>
    </row>
    <row r="21" spans="1:52" ht="15.75">
      <c r="A21">
        <v>8</v>
      </c>
      <c r="E21" s="42">
        <v>5</v>
      </c>
      <c r="F21" s="133" t="s">
        <v>289</v>
      </c>
      <c r="G21" s="134"/>
      <c r="H21" s="60">
        <v>1</v>
      </c>
      <c r="I21" s="176" t="s">
        <v>556</v>
      </c>
      <c r="K21" s="75"/>
      <c r="L21" s="75"/>
      <c r="M21" s="75"/>
      <c r="N21" s="166">
        <v>1</v>
      </c>
      <c r="O21" s="75"/>
      <c r="P21" s="75"/>
      <c r="Q21" s="75"/>
      <c r="R21" s="75"/>
      <c r="S21" s="166">
        <v>0.5</v>
      </c>
      <c r="T21" s="75"/>
      <c r="U21" s="75"/>
      <c r="V21" s="75"/>
      <c r="W21" s="75"/>
      <c r="X21" s="166">
        <v>1</v>
      </c>
      <c r="Y21" s="75"/>
      <c r="Z21" s="75"/>
      <c r="AA21" s="75"/>
      <c r="AB21" s="75"/>
      <c r="AC21" s="166">
        <v>1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Y21" s="52"/>
      <c r="AZ21" s="1"/>
    </row>
    <row r="22" spans="1:52" ht="15.75">
      <c r="A22">
        <v>9</v>
      </c>
      <c r="E22" s="42">
        <v>6</v>
      </c>
      <c r="F22" s="133" t="s">
        <v>473</v>
      </c>
      <c r="G22" s="134"/>
      <c r="H22" s="16">
        <v>1</v>
      </c>
      <c r="I22" s="176" t="s">
        <v>556</v>
      </c>
      <c r="K22" s="75"/>
      <c r="L22" s="75"/>
      <c r="M22" s="75"/>
      <c r="N22" s="166">
        <v>1</v>
      </c>
      <c r="O22" s="75"/>
      <c r="P22" s="75"/>
      <c r="Q22" s="75"/>
      <c r="R22" s="75"/>
      <c r="S22" s="166">
        <v>1</v>
      </c>
      <c r="T22" s="75"/>
      <c r="U22" s="75"/>
      <c r="V22" s="75"/>
      <c r="W22" s="75"/>
      <c r="X22" s="166">
        <v>1</v>
      </c>
      <c r="Y22" s="75"/>
      <c r="Z22" s="75"/>
      <c r="AA22" s="75"/>
      <c r="AB22" s="75"/>
      <c r="AC22" s="166">
        <v>1</v>
      </c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Y22" s="52"/>
      <c r="AZ22"/>
    </row>
    <row r="23" spans="1:52" ht="15.75">
      <c r="A23">
        <v>10</v>
      </c>
      <c r="E23" s="42">
        <v>7</v>
      </c>
      <c r="F23" s="133" t="s">
        <v>290</v>
      </c>
      <c r="G23" s="134"/>
      <c r="H23" s="16">
        <v>1</v>
      </c>
      <c r="I23" s="176">
        <v>3</v>
      </c>
      <c r="K23" s="75"/>
      <c r="L23" s="75"/>
      <c r="M23" s="75"/>
      <c r="N23" s="166">
        <v>1</v>
      </c>
      <c r="O23" s="75"/>
      <c r="P23" s="75"/>
      <c r="Q23" s="75"/>
      <c r="R23" s="75"/>
      <c r="S23" s="166">
        <v>1</v>
      </c>
      <c r="T23" s="75"/>
      <c r="U23" s="75"/>
      <c r="V23" s="75"/>
      <c r="W23" s="75"/>
      <c r="X23" s="166">
        <v>1</v>
      </c>
      <c r="Y23" s="75"/>
      <c r="Z23" s="75"/>
      <c r="AA23" s="75"/>
      <c r="AB23" s="75"/>
      <c r="AC23" s="166">
        <v>1</v>
      </c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Y23" s="52"/>
      <c r="AZ23" s="1"/>
    </row>
    <row r="24" spans="1:52" ht="15.75">
      <c r="A24">
        <v>11</v>
      </c>
      <c r="E24" s="42">
        <v>8</v>
      </c>
      <c r="F24" s="133" t="s">
        <v>148</v>
      </c>
      <c r="G24" s="134"/>
      <c r="H24" s="60">
        <v>1</v>
      </c>
      <c r="I24" s="176" t="s">
        <v>556</v>
      </c>
      <c r="K24" s="75"/>
      <c r="L24" s="75"/>
      <c r="M24" s="75"/>
      <c r="N24" s="166">
        <v>1</v>
      </c>
      <c r="O24" s="75"/>
      <c r="P24" s="75"/>
      <c r="Q24" s="75"/>
      <c r="R24" s="75"/>
      <c r="S24" s="166">
        <v>1</v>
      </c>
      <c r="T24" s="75"/>
      <c r="U24" s="75"/>
      <c r="V24" s="75"/>
      <c r="W24" s="75"/>
      <c r="X24" s="166">
        <v>1</v>
      </c>
      <c r="Y24" s="75"/>
      <c r="Z24" s="75"/>
      <c r="AA24" s="75"/>
      <c r="AB24" s="75"/>
      <c r="AC24" s="166">
        <v>1</v>
      </c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139"/>
      <c r="AX24" s="139"/>
      <c r="AY24" s="52"/>
      <c r="AZ24" s="1"/>
    </row>
    <row r="25" spans="1:52" ht="15.75">
      <c r="A25">
        <v>12</v>
      </c>
      <c r="E25" s="42">
        <v>9</v>
      </c>
      <c r="F25" s="133" t="s">
        <v>474</v>
      </c>
      <c r="G25" s="134"/>
      <c r="H25" s="60">
        <v>1</v>
      </c>
      <c r="I25" s="176">
        <v>5</v>
      </c>
      <c r="K25" s="75"/>
      <c r="L25" s="75"/>
      <c r="M25" s="75"/>
      <c r="N25" s="166">
        <v>0.5</v>
      </c>
      <c r="O25" s="75"/>
      <c r="P25" s="75"/>
      <c r="Q25" s="75"/>
      <c r="R25" s="75"/>
      <c r="S25" s="166">
        <v>0.5</v>
      </c>
      <c r="T25" s="75"/>
      <c r="U25" s="75"/>
      <c r="V25" s="75"/>
      <c r="W25" s="75"/>
      <c r="X25" s="166">
        <v>1</v>
      </c>
      <c r="Y25" s="75"/>
      <c r="Z25" s="75"/>
      <c r="AA25" s="75"/>
      <c r="AB25" s="75"/>
      <c r="AC25" s="166">
        <v>1</v>
      </c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139"/>
      <c r="AX25" s="139"/>
      <c r="AY25" s="52"/>
      <c r="AZ25"/>
    </row>
    <row r="26" spans="1:52" ht="15.75">
      <c r="A26">
        <v>13</v>
      </c>
      <c r="E26" s="42">
        <v>10</v>
      </c>
      <c r="F26" s="133" t="s">
        <v>291</v>
      </c>
      <c r="G26" s="134"/>
      <c r="H26" s="16">
        <v>1</v>
      </c>
      <c r="I26" s="176" t="s">
        <v>556</v>
      </c>
      <c r="K26" s="75"/>
      <c r="L26" s="75"/>
      <c r="M26" s="75"/>
      <c r="N26" s="166">
        <v>1</v>
      </c>
      <c r="O26" s="75"/>
      <c r="P26" s="75"/>
      <c r="Q26" s="75"/>
      <c r="R26" s="75"/>
      <c r="S26" s="166">
        <v>0.5</v>
      </c>
      <c r="T26" s="75"/>
      <c r="U26" s="75"/>
      <c r="V26" s="75"/>
      <c r="W26" s="75"/>
      <c r="X26" s="166">
        <v>1</v>
      </c>
      <c r="Y26" s="75"/>
      <c r="Z26" s="75"/>
      <c r="AA26" s="75"/>
      <c r="AB26" s="75"/>
      <c r="AC26" s="166">
        <v>1</v>
      </c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139"/>
      <c r="AX26" s="139"/>
      <c r="AY26" s="52"/>
      <c r="AZ26" s="1"/>
    </row>
    <row r="27" spans="1:52" ht="15.75">
      <c r="A27">
        <v>14</v>
      </c>
      <c r="E27" s="42">
        <v>11</v>
      </c>
      <c r="F27" s="133" t="s">
        <v>292</v>
      </c>
      <c r="G27" s="134">
        <v>1</v>
      </c>
      <c r="H27" s="60">
        <v>1</v>
      </c>
      <c r="I27" s="176">
        <v>5</v>
      </c>
      <c r="K27" s="75"/>
      <c r="L27" s="166">
        <v>0.5</v>
      </c>
      <c r="M27" s="75"/>
      <c r="N27" s="166">
        <v>1</v>
      </c>
      <c r="O27" s="75"/>
      <c r="P27" s="75"/>
      <c r="Q27" s="166">
        <v>1</v>
      </c>
      <c r="R27" s="75"/>
      <c r="S27" s="166">
        <v>0.5</v>
      </c>
      <c r="T27" s="75"/>
      <c r="U27" s="75"/>
      <c r="V27" s="167">
        <v>1</v>
      </c>
      <c r="W27" s="75"/>
      <c r="X27" s="166">
        <v>1</v>
      </c>
      <c r="Y27" s="75"/>
      <c r="Z27" s="75"/>
      <c r="AA27" s="166">
        <v>0.5</v>
      </c>
      <c r="AB27" s="75"/>
      <c r="AC27" s="166">
        <v>1</v>
      </c>
      <c r="AD27" s="75"/>
      <c r="AE27" s="75"/>
      <c r="AF27" s="166">
        <v>0.5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139"/>
      <c r="AX27" s="139"/>
      <c r="AY27" s="52"/>
      <c r="AZ27" s="1"/>
    </row>
    <row r="28" spans="1:52" ht="15.75">
      <c r="A28">
        <v>15</v>
      </c>
      <c r="E28" s="42">
        <v>12</v>
      </c>
      <c r="F28" s="133" t="s">
        <v>45</v>
      </c>
      <c r="G28" s="134"/>
      <c r="H28" s="16">
        <v>1</v>
      </c>
      <c r="I28" s="176" t="s">
        <v>556</v>
      </c>
      <c r="K28" s="75"/>
      <c r="L28" s="75"/>
      <c r="M28" s="75"/>
      <c r="N28" s="166">
        <v>0.5</v>
      </c>
      <c r="O28" s="75"/>
      <c r="P28" s="75"/>
      <c r="Q28" s="75"/>
      <c r="R28" s="75"/>
      <c r="S28" s="166">
        <v>1</v>
      </c>
      <c r="T28" s="75"/>
      <c r="U28" s="75"/>
      <c r="V28" s="75"/>
      <c r="W28" s="75"/>
      <c r="X28" s="166">
        <v>1</v>
      </c>
      <c r="Y28" s="75"/>
      <c r="Z28" s="75"/>
      <c r="AA28" s="75"/>
      <c r="AB28" s="75"/>
      <c r="AC28" s="166">
        <v>1</v>
      </c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139"/>
      <c r="AX28" s="139"/>
      <c r="AY28" s="52"/>
      <c r="AZ28"/>
    </row>
    <row r="29" spans="1:52" ht="15.75">
      <c r="A29">
        <v>16</v>
      </c>
      <c r="E29" s="42">
        <v>13</v>
      </c>
      <c r="F29" s="133" t="s">
        <v>475</v>
      </c>
      <c r="G29" s="134">
        <v>1</v>
      </c>
      <c r="H29" s="60">
        <v>1</v>
      </c>
      <c r="I29" s="176" t="s">
        <v>556</v>
      </c>
      <c r="K29" s="75"/>
      <c r="L29" s="166">
        <v>1</v>
      </c>
      <c r="M29" s="75"/>
      <c r="N29" s="166">
        <v>0.5</v>
      </c>
      <c r="O29" s="75"/>
      <c r="P29" s="75"/>
      <c r="Q29" s="166">
        <v>1</v>
      </c>
      <c r="R29" s="75"/>
      <c r="S29" s="166">
        <v>1</v>
      </c>
      <c r="T29" s="75"/>
      <c r="U29" s="75"/>
      <c r="V29" s="167">
        <v>1</v>
      </c>
      <c r="W29" s="75"/>
      <c r="X29" s="166">
        <v>1</v>
      </c>
      <c r="Y29" s="75"/>
      <c r="Z29" s="75"/>
      <c r="AA29" s="166">
        <v>1</v>
      </c>
      <c r="AB29" s="75"/>
      <c r="AC29" s="166">
        <v>1</v>
      </c>
      <c r="AD29" s="75"/>
      <c r="AE29" s="75"/>
      <c r="AF29" s="166">
        <v>0.5</v>
      </c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139"/>
      <c r="AX29" s="139"/>
      <c r="AY29" s="52"/>
      <c r="AZ29" s="1"/>
    </row>
    <row r="30" spans="1:52" ht="15.75">
      <c r="A30">
        <v>17</v>
      </c>
      <c r="E30" s="42">
        <v>14</v>
      </c>
      <c r="F30" s="133" t="s">
        <v>476</v>
      </c>
      <c r="G30" s="134"/>
      <c r="H30" s="60">
        <v>1</v>
      </c>
      <c r="I30" s="176">
        <v>5</v>
      </c>
      <c r="K30" s="75"/>
      <c r="L30" s="75"/>
      <c r="M30" s="75"/>
      <c r="N30" s="166">
        <v>1</v>
      </c>
      <c r="O30" s="75"/>
      <c r="P30" s="75"/>
      <c r="Q30" s="75"/>
      <c r="R30" s="75"/>
      <c r="S30" s="166">
        <v>1</v>
      </c>
      <c r="T30" s="75"/>
      <c r="U30" s="75"/>
      <c r="V30" s="75"/>
      <c r="W30" s="75"/>
      <c r="X30" s="166">
        <v>1</v>
      </c>
      <c r="Y30" s="75"/>
      <c r="Z30" s="75"/>
      <c r="AA30" s="75"/>
      <c r="AB30" s="75"/>
      <c r="AC30" s="166">
        <v>1</v>
      </c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139"/>
      <c r="AX30" s="139"/>
      <c r="AY30" s="52"/>
      <c r="AZ30" s="1"/>
    </row>
    <row r="31" spans="1:52" ht="15.75">
      <c r="A31">
        <v>18</v>
      </c>
      <c r="E31" s="42">
        <v>15</v>
      </c>
      <c r="F31" s="133" t="s">
        <v>293</v>
      </c>
      <c r="G31" s="134"/>
      <c r="H31" s="16">
        <v>1</v>
      </c>
      <c r="I31" s="176">
        <v>5</v>
      </c>
      <c r="K31" s="75"/>
      <c r="L31" s="75"/>
      <c r="M31" s="75"/>
      <c r="N31" s="166">
        <v>1</v>
      </c>
      <c r="O31" s="75"/>
      <c r="P31" s="75"/>
      <c r="Q31" s="75"/>
      <c r="R31" s="75"/>
      <c r="S31" s="166">
        <v>1</v>
      </c>
      <c r="T31" s="75"/>
      <c r="U31" s="75"/>
      <c r="V31" s="75"/>
      <c r="W31" s="75"/>
      <c r="X31" s="166">
        <v>1</v>
      </c>
      <c r="Y31" s="75"/>
      <c r="Z31" s="75"/>
      <c r="AA31" s="75"/>
      <c r="AB31" s="75"/>
      <c r="AC31" s="166">
        <v>1</v>
      </c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139"/>
      <c r="AX31" s="139"/>
      <c r="AY31" s="52"/>
      <c r="AZ31"/>
    </row>
    <row r="32" spans="1:52" ht="15.75">
      <c r="A32">
        <v>19</v>
      </c>
      <c r="E32" s="42">
        <v>16</v>
      </c>
      <c r="F32" s="133" t="s">
        <v>294</v>
      </c>
      <c r="G32" s="134">
        <v>1</v>
      </c>
      <c r="H32" s="16">
        <v>1</v>
      </c>
      <c r="I32" s="176" t="s">
        <v>556</v>
      </c>
      <c r="K32" s="75"/>
      <c r="L32" s="166">
        <v>0.5</v>
      </c>
      <c r="M32" s="75"/>
      <c r="N32" s="166">
        <v>1</v>
      </c>
      <c r="O32" s="75"/>
      <c r="P32" s="75"/>
      <c r="Q32" s="166">
        <v>1</v>
      </c>
      <c r="R32" s="75"/>
      <c r="S32" s="166">
        <v>1</v>
      </c>
      <c r="T32" s="75"/>
      <c r="U32" s="75"/>
      <c r="V32" s="166">
        <v>1</v>
      </c>
      <c r="W32" s="75"/>
      <c r="X32" s="166">
        <v>1</v>
      </c>
      <c r="Y32" s="75"/>
      <c r="Z32" s="75"/>
      <c r="AA32" s="166">
        <v>0.5</v>
      </c>
      <c r="AB32" s="75"/>
      <c r="AC32" s="166">
        <v>1</v>
      </c>
      <c r="AD32" s="75"/>
      <c r="AE32" s="75"/>
      <c r="AF32" s="166">
        <v>1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139"/>
      <c r="AX32" s="139"/>
      <c r="AY32" s="52"/>
      <c r="AZ32" s="1"/>
    </row>
    <row r="33" spans="1:52" ht="15.75">
      <c r="A33">
        <v>20</v>
      </c>
      <c r="E33" s="42">
        <v>17</v>
      </c>
      <c r="F33" s="133" t="s">
        <v>46</v>
      </c>
      <c r="G33" s="134"/>
      <c r="H33" s="60">
        <v>1</v>
      </c>
      <c r="I33" s="176" t="s">
        <v>556</v>
      </c>
      <c r="K33" s="75"/>
      <c r="L33" s="75"/>
      <c r="M33" s="75"/>
      <c r="N33" s="166">
        <v>1</v>
      </c>
      <c r="O33" s="75"/>
      <c r="P33" s="75"/>
      <c r="Q33" s="75"/>
      <c r="R33" s="75"/>
      <c r="S33" s="166">
        <v>1</v>
      </c>
      <c r="T33" s="75"/>
      <c r="U33" s="75"/>
      <c r="V33" s="75"/>
      <c r="W33" s="75"/>
      <c r="X33" s="166">
        <v>1</v>
      </c>
      <c r="Y33" s="75"/>
      <c r="Z33" s="75"/>
      <c r="AA33" s="75"/>
      <c r="AB33" s="75"/>
      <c r="AC33" s="166">
        <v>1</v>
      </c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139"/>
      <c r="AX33" s="139"/>
      <c r="AY33" s="52"/>
      <c r="AZ33" s="1"/>
    </row>
    <row r="34" spans="1:52" ht="15.75">
      <c r="A34">
        <v>21</v>
      </c>
      <c r="E34" s="42">
        <v>18</v>
      </c>
      <c r="F34" s="133" t="s">
        <v>295</v>
      </c>
      <c r="G34" s="134"/>
      <c r="H34" s="60">
        <v>1</v>
      </c>
      <c r="I34" s="176" t="s">
        <v>556</v>
      </c>
      <c r="K34" s="75"/>
      <c r="L34" s="75"/>
      <c r="M34" s="75"/>
      <c r="N34" s="166">
        <v>1</v>
      </c>
      <c r="O34" s="75"/>
      <c r="P34" s="75"/>
      <c r="Q34" s="75"/>
      <c r="R34" s="75"/>
      <c r="S34" s="166">
        <v>0.5</v>
      </c>
      <c r="T34" s="75"/>
      <c r="U34" s="75"/>
      <c r="V34" s="75"/>
      <c r="W34" s="75"/>
      <c r="X34" s="166">
        <v>1</v>
      </c>
      <c r="Y34" s="75"/>
      <c r="Z34" s="75"/>
      <c r="AA34" s="75"/>
      <c r="AB34" s="75"/>
      <c r="AC34" s="166">
        <v>1</v>
      </c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139"/>
      <c r="AX34" s="139"/>
      <c r="AY34" s="52"/>
      <c r="AZ34" s="1"/>
    </row>
    <row r="35" spans="1:52" ht="15.75">
      <c r="A35">
        <v>22</v>
      </c>
      <c r="E35" s="42">
        <v>19</v>
      </c>
      <c r="F35" s="133" t="s">
        <v>36</v>
      </c>
      <c r="G35" s="134">
        <v>1</v>
      </c>
      <c r="H35" s="60">
        <v>1</v>
      </c>
      <c r="I35" s="176">
        <v>5</v>
      </c>
      <c r="K35" s="75"/>
      <c r="L35" s="166">
        <v>1</v>
      </c>
      <c r="M35" s="75"/>
      <c r="N35" s="166">
        <v>1</v>
      </c>
      <c r="O35" s="75"/>
      <c r="P35" s="75"/>
      <c r="Q35" s="166">
        <v>1</v>
      </c>
      <c r="R35" s="75"/>
      <c r="S35" s="166">
        <v>1</v>
      </c>
      <c r="T35" s="75"/>
      <c r="U35" s="75"/>
      <c r="V35" s="166">
        <v>1</v>
      </c>
      <c r="W35" s="75"/>
      <c r="X35" s="166">
        <v>1</v>
      </c>
      <c r="Y35" s="75"/>
      <c r="Z35" s="75"/>
      <c r="AA35" s="166">
        <v>1</v>
      </c>
      <c r="AB35" s="75"/>
      <c r="AC35" s="166">
        <v>1</v>
      </c>
      <c r="AD35" s="75"/>
      <c r="AE35" s="75"/>
      <c r="AF35" s="166">
        <v>0.5</v>
      </c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139"/>
      <c r="AX35" s="139"/>
      <c r="AY35" s="52"/>
      <c r="AZ35"/>
    </row>
    <row r="36" spans="1:52" ht="15.75">
      <c r="A36">
        <v>23</v>
      </c>
      <c r="E36" s="42">
        <v>20</v>
      </c>
      <c r="F36" s="133" t="s">
        <v>296</v>
      </c>
      <c r="G36" s="134"/>
      <c r="H36" s="16">
        <v>1</v>
      </c>
      <c r="I36" s="176" t="s">
        <v>556</v>
      </c>
      <c r="K36" s="75"/>
      <c r="L36" s="75"/>
      <c r="M36" s="75"/>
      <c r="N36" s="166">
        <v>0.5</v>
      </c>
      <c r="O36" s="75"/>
      <c r="P36" s="75"/>
      <c r="Q36" s="75"/>
      <c r="R36" s="75"/>
      <c r="S36" s="166">
        <v>1</v>
      </c>
      <c r="T36" s="75"/>
      <c r="U36" s="75"/>
      <c r="V36" s="75"/>
      <c r="W36" s="75"/>
      <c r="X36" s="166">
        <v>1</v>
      </c>
      <c r="Y36" s="75"/>
      <c r="Z36" s="75"/>
      <c r="AA36" s="75"/>
      <c r="AB36" s="75"/>
      <c r="AC36" s="166">
        <v>1</v>
      </c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139"/>
      <c r="AX36" s="139"/>
      <c r="AY36" s="52"/>
      <c r="AZ36" s="1"/>
    </row>
    <row r="37" spans="1:52" ht="15.75">
      <c r="A37">
        <v>24</v>
      </c>
      <c r="E37" s="42">
        <v>21</v>
      </c>
      <c r="F37" s="133" t="s">
        <v>75</v>
      </c>
      <c r="G37" s="134"/>
      <c r="H37" s="16">
        <v>1</v>
      </c>
      <c r="I37" s="176">
        <v>5</v>
      </c>
      <c r="K37" s="75"/>
      <c r="L37" s="75"/>
      <c r="M37" s="75"/>
      <c r="N37" s="166">
        <v>1</v>
      </c>
      <c r="O37" s="75"/>
      <c r="P37" s="75"/>
      <c r="Q37" s="75"/>
      <c r="R37" s="75"/>
      <c r="S37" s="166">
        <v>1</v>
      </c>
      <c r="T37" s="75"/>
      <c r="U37" s="75"/>
      <c r="V37" s="75"/>
      <c r="W37" s="75"/>
      <c r="X37" s="166">
        <v>1</v>
      </c>
      <c r="Y37" s="75"/>
      <c r="Z37" s="75"/>
      <c r="AA37" s="75"/>
      <c r="AB37" s="75"/>
      <c r="AC37" s="166">
        <v>1</v>
      </c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139"/>
      <c r="AX37" s="139"/>
      <c r="AY37" s="52"/>
      <c r="AZ37" s="1"/>
    </row>
    <row r="38" spans="1:52" ht="15.75">
      <c r="A38">
        <v>26</v>
      </c>
      <c r="E38" s="42">
        <v>23</v>
      </c>
      <c r="F38" s="133" t="s">
        <v>297</v>
      </c>
      <c r="G38" s="134"/>
      <c r="H38" s="60">
        <v>1</v>
      </c>
      <c r="I38" s="176" t="s">
        <v>556</v>
      </c>
      <c r="K38" s="75"/>
      <c r="L38" s="75"/>
      <c r="M38" s="75"/>
      <c r="N38" s="166">
        <v>1</v>
      </c>
      <c r="O38" s="75"/>
      <c r="P38" s="75"/>
      <c r="Q38" s="75"/>
      <c r="R38" s="75"/>
      <c r="S38" s="166">
        <v>1</v>
      </c>
      <c r="T38" s="75"/>
      <c r="U38" s="75"/>
      <c r="V38" s="75"/>
      <c r="W38" s="75"/>
      <c r="X38" s="166">
        <v>1</v>
      </c>
      <c r="Y38" s="75"/>
      <c r="Z38" s="75"/>
      <c r="AA38" s="75"/>
      <c r="AB38" s="75"/>
      <c r="AC38" s="166">
        <v>1</v>
      </c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139"/>
      <c r="AX38" s="139"/>
      <c r="AY38" s="52"/>
      <c r="AZ38" s="1"/>
    </row>
    <row r="39" spans="1:52" ht="15.75">
      <c r="A39">
        <v>27</v>
      </c>
      <c r="E39" s="42">
        <v>24</v>
      </c>
      <c r="F39" s="133" t="s">
        <v>298</v>
      </c>
      <c r="G39" s="134">
        <v>1</v>
      </c>
      <c r="H39" s="16">
        <v>1</v>
      </c>
      <c r="I39" s="176">
        <v>5</v>
      </c>
      <c r="K39" s="75"/>
      <c r="L39" s="166">
        <v>1</v>
      </c>
      <c r="M39" s="75"/>
      <c r="N39" s="166">
        <v>1</v>
      </c>
      <c r="O39" s="75"/>
      <c r="P39" s="75"/>
      <c r="Q39" s="166">
        <v>1</v>
      </c>
      <c r="R39" s="75"/>
      <c r="S39" s="166">
        <v>0.5</v>
      </c>
      <c r="T39" s="75"/>
      <c r="U39" s="75"/>
      <c r="V39" s="166">
        <v>1</v>
      </c>
      <c r="W39" s="75"/>
      <c r="X39" s="166">
        <v>1</v>
      </c>
      <c r="Y39" s="75"/>
      <c r="Z39" s="75"/>
      <c r="AA39" s="166">
        <v>0.5</v>
      </c>
      <c r="AB39" s="75"/>
      <c r="AC39" s="166">
        <v>1</v>
      </c>
      <c r="AD39" s="75"/>
      <c r="AE39" s="75"/>
      <c r="AF39" s="166">
        <v>1</v>
      </c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139"/>
      <c r="AX39" s="139"/>
      <c r="AY39" s="52"/>
      <c r="AZ39" s="1"/>
    </row>
    <row r="40" spans="1:52" ht="15.75">
      <c r="A40">
        <v>28</v>
      </c>
      <c r="E40" s="42">
        <v>25</v>
      </c>
      <c r="F40" s="133" t="s">
        <v>299</v>
      </c>
      <c r="G40" s="134"/>
      <c r="H40" s="16">
        <v>1</v>
      </c>
      <c r="I40" s="176" t="s">
        <v>556</v>
      </c>
      <c r="K40" s="75"/>
      <c r="L40" s="75"/>
      <c r="M40" s="75"/>
      <c r="N40" s="166">
        <v>0.5</v>
      </c>
      <c r="O40" s="75"/>
      <c r="P40" s="75"/>
      <c r="Q40" s="75"/>
      <c r="R40" s="75"/>
      <c r="S40" s="166">
        <v>1</v>
      </c>
      <c r="T40" s="75"/>
      <c r="U40" s="75"/>
      <c r="V40" s="75"/>
      <c r="W40" s="75"/>
      <c r="X40" s="166">
        <v>1</v>
      </c>
      <c r="Y40" s="75"/>
      <c r="Z40" s="75"/>
      <c r="AA40" s="75"/>
      <c r="AB40" s="75"/>
      <c r="AC40" s="166">
        <v>1</v>
      </c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139"/>
      <c r="AX40" s="139"/>
      <c r="AY40" s="52"/>
      <c r="AZ40"/>
    </row>
    <row r="41" spans="1:52" ht="15.75">
      <c r="A41">
        <v>29</v>
      </c>
      <c r="E41" s="42">
        <v>26</v>
      </c>
      <c r="F41" s="133" t="s">
        <v>300</v>
      </c>
      <c r="G41" s="134">
        <v>1</v>
      </c>
      <c r="H41" s="60">
        <v>1</v>
      </c>
      <c r="I41" s="176">
        <v>5</v>
      </c>
      <c r="K41" s="75"/>
      <c r="L41" s="166">
        <v>1</v>
      </c>
      <c r="M41" s="75"/>
      <c r="N41" s="166">
        <v>1</v>
      </c>
      <c r="O41" s="75"/>
      <c r="P41" s="75"/>
      <c r="Q41" s="166">
        <v>1</v>
      </c>
      <c r="R41" s="75"/>
      <c r="S41" s="166">
        <v>1</v>
      </c>
      <c r="T41" s="75"/>
      <c r="U41" s="75"/>
      <c r="V41" s="167">
        <v>1</v>
      </c>
      <c r="W41" s="75"/>
      <c r="X41" s="166">
        <v>1</v>
      </c>
      <c r="Y41" s="75"/>
      <c r="Z41" s="75"/>
      <c r="AA41" s="166">
        <v>1</v>
      </c>
      <c r="AB41" s="75"/>
      <c r="AC41" s="166">
        <v>1</v>
      </c>
      <c r="AD41" s="75"/>
      <c r="AE41" s="75"/>
      <c r="AF41" s="167">
        <v>1</v>
      </c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139"/>
      <c r="AX41" s="139"/>
      <c r="AY41" s="52"/>
      <c r="AZ41" s="1"/>
    </row>
    <row r="42" spans="1:59" ht="15.75">
      <c r="A42">
        <v>31</v>
      </c>
      <c r="E42" s="42">
        <v>28</v>
      </c>
      <c r="F42" s="133" t="s">
        <v>301</v>
      </c>
      <c r="G42" s="134">
        <v>1</v>
      </c>
      <c r="H42" s="60">
        <v>1</v>
      </c>
      <c r="I42" s="176" t="s">
        <v>556</v>
      </c>
      <c r="K42" s="75"/>
      <c r="L42" s="166">
        <v>1</v>
      </c>
      <c r="M42" s="75"/>
      <c r="N42" s="166">
        <v>1</v>
      </c>
      <c r="O42" s="75"/>
      <c r="P42" s="75"/>
      <c r="Q42" s="166">
        <v>1</v>
      </c>
      <c r="R42" s="75"/>
      <c r="S42" s="166">
        <v>1</v>
      </c>
      <c r="T42" s="75"/>
      <c r="U42" s="75"/>
      <c r="V42" s="166">
        <v>1</v>
      </c>
      <c r="W42" s="75"/>
      <c r="X42" s="166">
        <v>1</v>
      </c>
      <c r="Y42" s="75"/>
      <c r="Z42" s="75"/>
      <c r="AA42" s="166">
        <v>1</v>
      </c>
      <c r="AB42" s="75"/>
      <c r="AC42" s="166">
        <v>1</v>
      </c>
      <c r="AD42" s="75"/>
      <c r="AE42" s="75"/>
      <c r="AF42" s="166">
        <v>0.5</v>
      </c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139"/>
      <c r="AX42" s="139"/>
      <c r="AY42" s="52"/>
      <c r="AZ42"/>
      <c r="BB42" s="13"/>
      <c r="BC42" s="13"/>
      <c r="BD42" s="13"/>
      <c r="BE42" s="13"/>
      <c r="BF42" s="13"/>
      <c r="BG42" s="13"/>
    </row>
    <row r="43" spans="1:59" ht="15.75">
      <c r="A43">
        <v>32</v>
      </c>
      <c r="E43" s="42">
        <v>29</v>
      </c>
      <c r="F43" s="133" t="s">
        <v>302</v>
      </c>
      <c r="G43" s="134"/>
      <c r="H43" s="60">
        <v>1</v>
      </c>
      <c r="I43" s="176" t="s">
        <v>556</v>
      </c>
      <c r="K43" s="75"/>
      <c r="L43" s="75"/>
      <c r="M43" s="75"/>
      <c r="N43" s="166">
        <v>0.5</v>
      </c>
      <c r="O43" s="75"/>
      <c r="P43" s="75"/>
      <c r="Q43" s="75"/>
      <c r="R43" s="75"/>
      <c r="S43" s="166">
        <v>1</v>
      </c>
      <c r="T43" s="75"/>
      <c r="U43" s="75"/>
      <c r="V43" s="75"/>
      <c r="W43" s="75"/>
      <c r="X43" s="166">
        <v>1</v>
      </c>
      <c r="Y43" s="75"/>
      <c r="Z43" s="75"/>
      <c r="AA43" s="75"/>
      <c r="AB43" s="75"/>
      <c r="AC43" s="166">
        <v>1</v>
      </c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139"/>
      <c r="AX43" s="139"/>
      <c r="AY43" s="52"/>
      <c r="AZ43" s="1"/>
      <c r="BB43" s="13"/>
      <c r="BC43" s="13"/>
      <c r="BD43" s="13"/>
      <c r="BE43" s="13"/>
      <c r="BF43" s="13"/>
      <c r="BG43" s="13"/>
    </row>
    <row r="44" spans="1:64" ht="15.75">
      <c r="A44">
        <v>33</v>
      </c>
      <c r="E44" s="42">
        <v>30</v>
      </c>
      <c r="F44" s="133" t="s">
        <v>303</v>
      </c>
      <c r="G44" s="134"/>
      <c r="H44" s="60">
        <v>1</v>
      </c>
      <c r="I44" s="176" t="s">
        <v>556</v>
      </c>
      <c r="K44" s="75"/>
      <c r="L44" s="75"/>
      <c r="M44" s="75"/>
      <c r="N44" s="166">
        <v>0.5</v>
      </c>
      <c r="O44" s="75"/>
      <c r="P44" s="75"/>
      <c r="Q44" s="75"/>
      <c r="R44" s="75"/>
      <c r="S44" s="166">
        <v>1</v>
      </c>
      <c r="T44" s="75"/>
      <c r="U44" s="75"/>
      <c r="V44" s="75"/>
      <c r="W44" s="75"/>
      <c r="X44" s="166">
        <v>1</v>
      </c>
      <c r="Y44" s="75"/>
      <c r="Z44" s="75"/>
      <c r="AA44" s="75"/>
      <c r="AB44" s="75"/>
      <c r="AC44" s="166">
        <v>1</v>
      </c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139"/>
      <c r="AX44" s="139"/>
      <c r="AY44" s="52"/>
      <c r="AZ44" s="1"/>
      <c r="BB44" s="13"/>
      <c r="BC44" s="13"/>
      <c r="BD44" s="13"/>
      <c r="BE44" s="13"/>
      <c r="BF44" s="13"/>
      <c r="BG44" s="17"/>
      <c r="BH44" s="17"/>
      <c r="BI44" s="17"/>
      <c r="BJ44" s="17"/>
      <c r="BK44" s="17"/>
      <c r="BL44" s="17"/>
    </row>
    <row r="45" spans="1:64" ht="15.75">
      <c r="A45">
        <v>34</v>
      </c>
      <c r="E45" s="42">
        <v>31</v>
      </c>
      <c r="F45" s="133" t="s">
        <v>169</v>
      </c>
      <c r="G45" s="134"/>
      <c r="H45" s="60">
        <v>1</v>
      </c>
      <c r="I45" s="176">
        <v>5</v>
      </c>
      <c r="K45" s="75"/>
      <c r="L45" s="75"/>
      <c r="M45" s="75"/>
      <c r="N45" s="166">
        <v>1</v>
      </c>
      <c r="O45" s="75"/>
      <c r="P45" s="75"/>
      <c r="Q45" s="75"/>
      <c r="R45" s="75"/>
      <c r="S45" s="166">
        <v>1</v>
      </c>
      <c r="T45" s="75"/>
      <c r="U45" s="75"/>
      <c r="V45" s="75"/>
      <c r="W45" s="75"/>
      <c r="X45" s="166">
        <v>1</v>
      </c>
      <c r="Y45" s="75"/>
      <c r="Z45" s="75"/>
      <c r="AA45" s="75"/>
      <c r="AB45" s="75"/>
      <c r="AC45" s="166">
        <v>0.5</v>
      </c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139"/>
      <c r="AX45" s="139"/>
      <c r="AY45" s="52"/>
      <c r="AZ45" s="1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5.75">
      <c r="A46">
        <v>35</v>
      </c>
      <c r="E46" s="42">
        <v>32</v>
      </c>
      <c r="F46" s="133" t="s">
        <v>279</v>
      </c>
      <c r="G46" s="134"/>
      <c r="H46" s="60">
        <v>1</v>
      </c>
      <c r="I46" s="176" t="s">
        <v>556</v>
      </c>
      <c r="K46" s="75"/>
      <c r="L46" s="75"/>
      <c r="M46" s="75"/>
      <c r="N46" s="166">
        <v>1</v>
      </c>
      <c r="O46" s="75"/>
      <c r="P46" s="75"/>
      <c r="Q46" s="75"/>
      <c r="R46" s="75"/>
      <c r="S46" s="166">
        <v>1</v>
      </c>
      <c r="T46" s="75"/>
      <c r="U46" s="75"/>
      <c r="V46" s="75"/>
      <c r="W46" s="75"/>
      <c r="X46" s="166">
        <v>1</v>
      </c>
      <c r="Y46" s="75"/>
      <c r="Z46" s="75"/>
      <c r="AA46" s="75"/>
      <c r="AB46" s="75"/>
      <c r="AC46" s="166">
        <v>1</v>
      </c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139"/>
      <c r="AX46" s="139"/>
      <c r="AY46" s="52"/>
      <c r="AZ46" s="1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5.75">
      <c r="A47">
        <v>36</v>
      </c>
      <c r="E47" s="42">
        <v>33</v>
      </c>
      <c r="F47" s="133" t="s">
        <v>304</v>
      </c>
      <c r="G47" s="134">
        <v>1</v>
      </c>
      <c r="H47" s="60">
        <v>1</v>
      </c>
      <c r="I47" s="176" t="s">
        <v>556</v>
      </c>
      <c r="K47" s="75"/>
      <c r="L47" s="166">
        <v>1</v>
      </c>
      <c r="M47" s="75"/>
      <c r="N47" s="166">
        <v>0.5</v>
      </c>
      <c r="O47" s="75"/>
      <c r="P47" s="75"/>
      <c r="Q47" s="166">
        <v>1</v>
      </c>
      <c r="R47" s="75"/>
      <c r="S47" s="166">
        <v>0.5</v>
      </c>
      <c r="T47" s="75"/>
      <c r="U47" s="75"/>
      <c r="V47" s="167">
        <v>1</v>
      </c>
      <c r="W47" s="75"/>
      <c r="X47" s="166">
        <v>1</v>
      </c>
      <c r="Y47" s="75"/>
      <c r="Z47" s="75"/>
      <c r="AA47" s="166">
        <v>0.5</v>
      </c>
      <c r="AB47" s="75"/>
      <c r="AC47" s="166">
        <v>1</v>
      </c>
      <c r="AD47" s="75"/>
      <c r="AE47" s="75"/>
      <c r="AF47" s="166">
        <v>1</v>
      </c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139"/>
      <c r="AX47" s="139"/>
      <c r="AY47" s="52"/>
      <c r="AZ47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15.75">
      <c r="A48">
        <v>37</v>
      </c>
      <c r="E48" s="42">
        <v>34</v>
      </c>
      <c r="F48" s="133" t="s">
        <v>305</v>
      </c>
      <c r="G48"/>
      <c r="H48" s="60">
        <v>1</v>
      </c>
      <c r="I48" s="176">
        <v>5</v>
      </c>
      <c r="K48" s="75"/>
      <c r="L48" s="75"/>
      <c r="M48" s="75"/>
      <c r="N48" s="166">
        <v>1</v>
      </c>
      <c r="O48" s="75"/>
      <c r="P48" s="75"/>
      <c r="Q48" s="75"/>
      <c r="R48" s="75"/>
      <c r="S48" s="166">
        <v>1</v>
      </c>
      <c r="T48" s="75"/>
      <c r="U48" s="75"/>
      <c r="V48" s="75"/>
      <c r="W48" s="75"/>
      <c r="X48" s="166">
        <v>1</v>
      </c>
      <c r="Y48" s="75"/>
      <c r="Z48" s="75"/>
      <c r="AA48" s="75"/>
      <c r="AB48" s="75"/>
      <c r="AC48" s="166">
        <v>1</v>
      </c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Y48" s="52"/>
      <c r="AZ48" s="1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15.75">
      <c r="A49">
        <v>38</v>
      </c>
      <c r="E49" s="42">
        <v>37</v>
      </c>
      <c r="F49" s="133" t="s">
        <v>278</v>
      </c>
      <c r="G49" s="134"/>
      <c r="H49" s="60">
        <v>1</v>
      </c>
      <c r="I49" s="176" t="s">
        <v>556</v>
      </c>
      <c r="K49" s="75"/>
      <c r="L49" s="75"/>
      <c r="M49" s="75"/>
      <c r="N49" s="166">
        <v>1</v>
      </c>
      <c r="O49" s="75"/>
      <c r="P49" s="75"/>
      <c r="Q49" s="75"/>
      <c r="R49" s="75"/>
      <c r="S49" s="166">
        <v>1</v>
      </c>
      <c r="T49" s="75"/>
      <c r="U49" s="75"/>
      <c r="V49" s="75"/>
      <c r="W49" s="75"/>
      <c r="X49" s="166">
        <v>1</v>
      </c>
      <c r="Y49" s="75"/>
      <c r="Z49" s="75"/>
      <c r="AA49" s="75"/>
      <c r="AB49" s="75"/>
      <c r="AC49" s="166">
        <v>1</v>
      </c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Y49" s="52"/>
      <c r="AZ49" s="1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5:64" ht="15.75">
      <c r="E50" s="42">
        <v>38</v>
      </c>
      <c r="F50" s="133" t="s">
        <v>284</v>
      </c>
      <c r="G50"/>
      <c r="H50" s="60">
        <v>1</v>
      </c>
      <c r="I50" s="176" t="s">
        <v>556</v>
      </c>
      <c r="K50" s="75"/>
      <c r="L50" s="75"/>
      <c r="M50" s="75"/>
      <c r="N50" s="166">
        <v>1</v>
      </c>
      <c r="O50" s="75"/>
      <c r="P50" s="75"/>
      <c r="Q50" s="75"/>
      <c r="R50" s="75"/>
      <c r="S50" s="166">
        <v>1</v>
      </c>
      <c r="T50" s="75"/>
      <c r="U50" s="75"/>
      <c r="V50" s="75"/>
      <c r="W50" s="75"/>
      <c r="X50" s="166">
        <v>1</v>
      </c>
      <c r="Y50" s="75"/>
      <c r="Z50" s="75"/>
      <c r="AA50" s="75"/>
      <c r="AB50" s="75"/>
      <c r="AC50" s="166">
        <v>1</v>
      </c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Y50" s="52"/>
      <c r="AZ50" s="1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5.75">
      <c r="A51">
        <v>38</v>
      </c>
      <c r="E51" s="42">
        <v>39</v>
      </c>
      <c r="F51" s="133" t="s">
        <v>285</v>
      </c>
      <c r="G51" s="134"/>
      <c r="H51" s="60">
        <v>1</v>
      </c>
      <c r="I51" s="176" t="s">
        <v>556</v>
      </c>
      <c r="K51" s="75"/>
      <c r="L51" s="75"/>
      <c r="M51" s="75"/>
      <c r="N51" s="166">
        <v>1</v>
      </c>
      <c r="O51" s="75"/>
      <c r="P51" s="75"/>
      <c r="Q51" s="75"/>
      <c r="R51" s="75"/>
      <c r="S51" s="166">
        <v>1</v>
      </c>
      <c r="T51" s="75"/>
      <c r="U51" s="75"/>
      <c r="V51" s="75"/>
      <c r="W51" s="75"/>
      <c r="X51" s="75"/>
      <c r="Y51" s="75"/>
      <c r="Z51" s="75"/>
      <c r="AA51" s="75"/>
      <c r="AB51" s="75"/>
      <c r="AC51" s="166">
        <v>1</v>
      </c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Y51" s="52"/>
      <c r="AZ51" s="1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5:64" ht="15.75">
      <c r="E52" s="42"/>
      <c r="F52" s="133" t="s">
        <v>585</v>
      </c>
      <c r="G52" s="134"/>
      <c r="H52" s="60">
        <v>1</v>
      </c>
      <c r="I52" s="176">
        <v>3</v>
      </c>
      <c r="K52" s="75"/>
      <c r="L52" s="75"/>
      <c r="M52" s="75"/>
      <c r="N52" s="75"/>
      <c r="O52" s="75"/>
      <c r="P52" s="75"/>
      <c r="Q52" s="75"/>
      <c r="R52" s="75"/>
      <c r="S52" s="166">
        <v>1</v>
      </c>
      <c r="T52" s="75"/>
      <c r="U52" s="75"/>
      <c r="V52" s="75"/>
      <c r="W52" s="75"/>
      <c r="X52" s="75"/>
      <c r="Y52" s="75"/>
      <c r="Z52" s="75"/>
      <c r="AA52" s="75"/>
      <c r="AB52" s="75"/>
      <c r="AC52" s="166">
        <v>1</v>
      </c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Y52" s="52"/>
      <c r="AZ52" s="1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5:64" ht="15.75">
      <c r="E53" s="42"/>
      <c r="F53" s="133" t="s">
        <v>586</v>
      </c>
      <c r="G53" s="134"/>
      <c r="H53" s="60">
        <v>1</v>
      </c>
      <c r="I53" s="176">
        <v>3</v>
      </c>
      <c r="K53" s="75"/>
      <c r="L53" s="75"/>
      <c r="M53" s="75"/>
      <c r="N53" s="75"/>
      <c r="O53" s="75"/>
      <c r="P53" s="75"/>
      <c r="Q53" s="75"/>
      <c r="R53" s="75"/>
      <c r="S53" s="166">
        <v>0.5</v>
      </c>
      <c r="T53" s="75"/>
      <c r="U53" s="75"/>
      <c r="V53" s="75"/>
      <c r="W53" s="75"/>
      <c r="X53" s="75"/>
      <c r="Y53" s="75"/>
      <c r="Z53" s="75"/>
      <c r="AA53" s="75"/>
      <c r="AB53" s="75"/>
      <c r="AC53" s="166">
        <v>1</v>
      </c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Y53" s="52"/>
      <c r="AZ53" s="1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5:64" ht="15.75">
      <c r="E54" s="42"/>
      <c r="F54" s="133" t="s">
        <v>587</v>
      </c>
      <c r="G54" s="134"/>
      <c r="H54" s="60">
        <v>1</v>
      </c>
      <c r="I54" s="176">
        <v>3</v>
      </c>
      <c r="K54" s="75"/>
      <c r="L54" s="75"/>
      <c r="M54" s="75"/>
      <c r="N54" s="75"/>
      <c r="O54" s="75"/>
      <c r="P54" s="75"/>
      <c r="Q54" s="75"/>
      <c r="R54" s="75"/>
      <c r="S54" s="166">
        <v>0.5</v>
      </c>
      <c r="T54" s="75"/>
      <c r="U54" s="75"/>
      <c r="V54" s="75"/>
      <c r="W54" s="75"/>
      <c r="X54" s="75"/>
      <c r="Y54" s="75"/>
      <c r="Z54" s="75"/>
      <c r="AA54" s="75"/>
      <c r="AB54" s="75"/>
      <c r="AC54" s="166">
        <v>1</v>
      </c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Y54" s="52"/>
      <c r="AZ54" s="1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.75">
      <c r="E55" s="42"/>
      <c r="F55" s="133" t="s">
        <v>588</v>
      </c>
      <c r="G55" s="134"/>
      <c r="H55" s="60">
        <v>1</v>
      </c>
      <c r="I55" s="176">
        <v>3</v>
      </c>
      <c r="K55" s="75"/>
      <c r="L55" s="75"/>
      <c r="M55" s="75"/>
      <c r="N55" s="75"/>
      <c r="O55" s="75"/>
      <c r="P55" s="75"/>
      <c r="Q55" s="75"/>
      <c r="R55" s="75"/>
      <c r="S55" s="166">
        <v>1</v>
      </c>
      <c r="T55" s="75"/>
      <c r="U55" s="75"/>
      <c r="V55" s="75"/>
      <c r="W55" s="75"/>
      <c r="X55" s="75"/>
      <c r="Y55" s="75"/>
      <c r="Z55" s="75"/>
      <c r="AA55" s="75"/>
      <c r="AB55" s="75"/>
      <c r="AC55" s="166">
        <v>1</v>
      </c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Y55" s="52"/>
      <c r="AZ55" s="1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5:64" ht="15.75">
      <c r="E56" s="42"/>
      <c r="F56" s="133" t="s">
        <v>589</v>
      </c>
      <c r="G56" s="134"/>
      <c r="H56" s="60">
        <v>1</v>
      </c>
      <c r="I56" s="176">
        <v>3</v>
      </c>
      <c r="K56" s="75"/>
      <c r="L56" s="75"/>
      <c r="M56" s="75"/>
      <c r="N56" s="75"/>
      <c r="O56" s="75"/>
      <c r="P56" s="75"/>
      <c r="Q56" s="75"/>
      <c r="R56" s="75"/>
      <c r="S56" s="166">
        <v>1</v>
      </c>
      <c r="T56" s="75"/>
      <c r="U56" s="75"/>
      <c r="V56" s="75"/>
      <c r="W56" s="75"/>
      <c r="X56" s="75"/>
      <c r="Y56" s="75"/>
      <c r="Z56" s="75"/>
      <c r="AA56" s="75"/>
      <c r="AB56" s="75"/>
      <c r="AC56" s="166">
        <v>1</v>
      </c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Y56" s="52"/>
      <c r="AZ56" s="1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5:64" ht="15.75">
      <c r="E57" s="42"/>
      <c r="F57" s="133" t="s">
        <v>590</v>
      </c>
      <c r="G57" s="134"/>
      <c r="H57" s="60">
        <v>1</v>
      </c>
      <c r="I57" s="176">
        <v>3</v>
      </c>
      <c r="K57" s="75"/>
      <c r="L57" s="75"/>
      <c r="M57" s="75"/>
      <c r="N57" s="75"/>
      <c r="O57" s="75"/>
      <c r="P57" s="75"/>
      <c r="Q57" s="75"/>
      <c r="R57" s="75"/>
      <c r="S57" s="166">
        <v>1</v>
      </c>
      <c r="T57" s="75"/>
      <c r="U57" s="75"/>
      <c r="V57" s="75"/>
      <c r="W57" s="75"/>
      <c r="X57" s="75"/>
      <c r="Y57" s="75"/>
      <c r="Z57" s="75"/>
      <c r="AA57" s="75"/>
      <c r="AB57" s="75"/>
      <c r="AC57" s="166">
        <v>1</v>
      </c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Y57" s="52"/>
      <c r="AZ57" s="1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5:64" ht="15.75">
      <c r="E58" s="42"/>
      <c r="F58" s="133" t="s">
        <v>591</v>
      </c>
      <c r="G58" s="134"/>
      <c r="H58" s="60">
        <v>1</v>
      </c>
      <c r="I58" s="176">
        <v>3</v>
      </c>
      <c r="K58" s="75"/>
      <c r="L58" s="75"/>
      <c r="M58" s="75"/>
      <c r="N58" s="75"/>
      <c r="O58" s="75"/>
      <c r="P58" s="75"/>
      <c r="Q58" s="75"/>
      <c r="R58" s="75"/>
      <c r="S58" s="166">
        <v>1</v>
      </c>
      <c r="T58" s="75"/>
      <c r="U58" s="75"/>
      <c r="V58" s="75"/>
      <c r="W58" s="75"/>
      <c r="X58" s="75"/>
      <c r="Y58" s="75"/>
      <c r="Z58" s="75"/>
      <c r="AA58" s="75"/>
      <c r="AB58" s="75"/>
      <c r="AC58" s="166">
        <v>1</v>
      </c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Y58" s="52"/>
      <c r="AZ58" s="1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5:64" ht="15.75">
      <c r="E59" s="42"/>
      <c r="F59" s="133" t="s">
        <v>592</v>
      </c>
      <c r="G59" s="134"/>
      <c r="H59" s="60">
        <v>1</v>
      </c>
      <c r="I59" s="176">
        <v>3</v>
      </c>
      <c r="K59" s="75"/>
      <c r="L59" s="75"/>
      <c r="M59" s="75"/>
      <c r="N59" s="75"/>
      <c r="O59" s="75"/>
      <c r="P59" s="75"/>
      <c r="Q59" s="75"/>
      <c r="R59" s="75"/>
      <c r="S59" s="166">
        <v>0.5</v>
      </c>
      <c r="T59" s="75"/>
      <c r="U59" s="75"/>
      <c r="V59" s="75"/>
      <c r="W59" s="75"/>
      <c r="X59" s="75"/>
      <c r="Y59" s="75"/>
      <c r="Z59" s="75"/>
      <c r="AA59" s="75"/>
      <c r="AB59" s="75"/>
      <c r="AC59" s="166">
        <v>1</v>
      </c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Y59" s="52"/>
      <c r="AZ59" s="1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5:64" ht="15.75">
      <c r="E60" s="42"/>
      <c r="F60" s="133" t="s">
        <v>593</v>
      </c>
      <c r="G60" s="134"/>
      <c r="H60" s="60">
        <v>1</v>
      </c>
      <c r="I60" s="176">
        <v>3</v>
      </c>
      <c r="K60" s="75"/>
      <c r="L60" s="75"/>
      <c r="M60" s="75"/>
      <c r="N60" s="75"/>
      <c r="O60" s="75"/>
      <c r="P60" s="75"/>
      <c r="Q60" s="75"/>
      <c r="R60" s="75"/>
      <c r="S60" s="166">
        <v>1</v>
      </c>
      <c r="T60" s="75"/>
      <c r="U60" s="75"/>
      <c r="V60" s="75"/>
      <c r="W60" s="75"/>
      <c r="X60" s="75"/>
      <c r="Y60" s="75"/>
      <c r="Z60" s="75"/>
      <c r="AA60" s="75"/>
      <c r="AB60" s="75"/>
      <c r="AC60" s="166">
        <v>1</v>
      </c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Y60" s="52"/>
      <c r="AZ60" s="1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5:64" ht="15.75">
      <c r="E61" s="42"/>
      <c r="F61" s="133" t="s">
        <v>594</v>
      </c>
      <c r="G61" s="134"/>
      <c r="H61" s="60">
        <v>1</v>
      </c>
      <c r="I61" s="176">
        <v>3</v>
      </c>
      <c r="K61" s="75"/>
      <c r="L61" s="75"/>
      <c r="M61" s="75"/>
      <c r="N61" s="75"/>
      <c r="O61" s="75"/>
      <c r="P61" s="75"/>
      <c r="Q61" s="75"/>
      <c r="R61" s="75"/>
      <c r="S61" s="166">
        <v>0.5</v>
      </c>
      <c r="T61" s="75"/>
      <c r="U61" s="75"/>
      <c r="V61" s="75"/>
      <c r="W61" s="75"/>
      <c r="X61" s="75"/>
      <c r="Y61" s="75"/>
      <c r="Z61" s="75"/>
      <c r="AA61" s="75"/>
      <c r="AB61" s="75"/>
      <c r="AC61" s="166">
        <v>1</v>
      </c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Y61" s="52"/>
      <c r="AZ61" s="1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52" ht="15.75">
      <c r="A62">
        <v>25</v>
      </c>
      <c r="E62" s="42">
        <v>22</v>
      </c>
      <c r="F62" s="136" t="s">
        <v>477</v>
      </c>
      <c r="G62" s="134"/>
      <c r="H62" s="16">
        <v>1</v>
      </c>
      <c r="I62" s="172"/>
      <c r="J62" s="75"/>
      <c r="K62" s="75"/>
      <c r="L62" s="166">
        <v>1</v>
      </c>
      <c r="M62" s="75"/>
      <c r="N62" s="75"/>
      <c r="O62" s="75"/>
      <c r="P62" s="75"/>
      <c r="Q62" s="166">
        <v>1</v>
      </c>
      <c r="R62" s="75"/>
      <c r="S62" s="75"/>
      <c r="T62" s="75"/>
      <c r="U62" s="75"/>
      <c r="V62" s="75"/>
      <c r="W62" s="75"/>
      <c r="X62" s="75"/>
      <c r="Y62" s="75"/>
      <c r="Z62" s="75"/>
      <c r="AA62" s="166">
        <v>1</v>
      </c>
      <c r="AB62" s="75"/>
      <c r="AC62" s="75"/>
      <c r="AD62" s="75"/>
      <c r="AE62" s="75"/>
      <c r="AF62" s="166">
        <v>1</v>
      </c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139"/>
      <c r="AX62" s="139"/>
      <c r="AY62" s="52"/>
      <c r="AZ62"/>
    </row>
    <row r="63" spans="1:64" ht="15.75">
      <c r="A63">
        <v>39</v>
      </c>
      <c r="E63" s="42">
        <v>35</v>
      </c>
      <c r="F63" s="133" t="s">
        <v>119</v>
      </c>
      <c r="G63" s="134"/>
      <c r="H63" s="60">
        <v>1</v>
      </c>
      <c r="I63" s="170"/>
      <c r="J63" s="75"/>
      <c r="K63" s="166">
        <v>0</v>
      </c>
      <c r="L63" s="75"/>
      <c r="M63" s="75"/>
      <c r="N63" s="75"/>
      <c r="O63" s="75"/>
      <c r="P63" s="166">
        <v>0.5</v>
      </c>
      <c r="Q63" s="75"/>
      <c r="R63" s="75"/>
      <c r="S63" s="75"/>
      <c r="T63" s="75"/>
      <c r="U63" s="166">
        <v>0.5</v>
      </c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6"/>
      <c r="AX63" s="6"/>
      <c r="AY63" s="52"/>
      <c r="AZ63"/>
      <c r="BG63" s="13"/>
      <c r="BH63" s="13"/>
      <c r="BI63" s="13"/>
      <c r="BJ63" s="13"/>
      <c r="BK63" s="13"/>
      <c r="BL63" s="13"/>
    </row>
    <row r="64" spans="1:126" ht="15.75">
      <c r="A64">
        <v>40</v>
      </c>
      <c r="E64" s="55"/>
      <c r="F64" s="6"/>
      <c r="G64" s="6"/>
      <c r="H64" s="6"/>
      <c r="I64" s="177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6"/>
      <c r="AX64" s="6"/>
      <c r="AY64" s="52"/>
      <c r="AZ64" s="1"/>
      <c r="BB64" s="17"/>
      <c r="BC64" s="17"/>
      <c r="BD64" s="17"/>
      <c r="BZ64" s="19"/>
      <c r="CA64" s="19"/>
      <c r="CB64" s="19"/>
      <c r="CC64" s="19"/>
      <c r="CD64" s="19"/>
      <c r="CE64" s="19"/>
      <c r="CF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7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</row>
    <row r="65" spans="1:126" ht="15.75">
      <c r="A65">
        <v>41</v>
      </c>
      <c r="E65" s="55"/>
      <c r="F65" s="7"/>
      <c r="G65" s="7"/>
      <c r="H65" s="60"/>
      <c r="I65" s="17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52"/>
      <c r="AZ65" s="1"/>
      <c r="BB65" s="13"/>
      <c r="BC65" s="13"/>
      <c r="BD65" s="13"/>
      <c r="BZ65" s="19"/>
      <c r="CA65" s="19"/>
      <c r="CB65" s="19"/>
      <c r="CC65" s="19"/>
      <c r="CD65" s="19"/>
      <c r="CE65" s="19"/>
      <c r="CF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7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</row>
    <row r="66" spans="5:126" ht="15.75">
      <c r="E66" s="45"/>
      <c r="F66" s="7"/>
      <c r="G66" s="7"/>
      <c r="H66" s="60"/>
      <c r="I66" s="17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52"/>
      <c r="AZ66"/>
      <c r="BB66" s="13"/>
      <c r="BC66" s="13"/>
      <c r="BD66" s="13"/>
      <c r="BZ66" s="19"/>
      <c r="CA66" s="19"/>
      <c r="CB66" s="19"/>
      <c r="CC66" s="19"/>
      <c r="CD66" s="19"/>
      <c r="CE66" s="19"/>
      <c r="CF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7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</row>
    <row r="67" spans="1:126" ht="18">
      <c r="A67">
        <v>42</v>
      </c>
      <c r="C67" s="51">
        <v>2</v>
      </c>
      <c r="E67" s="46"/>
      <c r="F67" s="47" t="s">
        <v>7</v>
      </c>
      <c r="G67" s="58"/>
      <c r="H67" s="58"/>
      <c r="I67" s="178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52"/>
      <c r="AZ67" s="1"/>
      <c r="BB67" s="13"/>
      <c r="BC67" s="13"/>
      <c r="BD67" s="13"/>
      <c r="BZ67" s="19"/>
      <c r="CA67" s="24"/>
      <c r="CB67" s="24"/>
      <c r="CC67" s="24"/>
      <c r="CD67" s="24"/>
      <c r="CE67" s="24"/>
      <c r="CF67" s="24"/>
      <c r="CH67" s="24"/>
      <c r="CI67" s="24"/>
      <c r="CJ67" s="24"/>
      <c r="CK67" s="24"/>
      <c r="CL67" s="24"/>
      <c r="CM67" s="24"/>
      <c r="CN67" s="24"/>
      <c r="CO67" s="24"/>
      <c r="CP67" s="7"/>
      <c r="CQ67" s="7"/>
      <c r="CR67" s="7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</row>
    <row r="68" spans="1:126" ht="15.75">
      <c r="A68">
        <v>43</v>
      </c>
      <c r="E68" s="77"/>
      <c r="F68" s="79">
        <f>'RESUM MENSUAL ENVASOS'!F9</f>
        <v>11594</v>
      </c>
      <c r="G68" s="67"/>
      <c r="H68" s="67"/>
      <c r="I68" s="174"/>
      <c r="J68"/>
      <c r="AY68" s="52"/>
      <c r="AZ68" s="1"/>
      <c r="BB68" s="13"/>
      <c r="BC68" s="13"/>
      <c r="BD68" s="13"/>
      <c r="BZ68" s="19"/>
      <c r="CA68" s="24"/>
      <c r="CB68" s="24"/>
      <c r="CC68" s="24"/>
      <c r="CD68" s="24"/>
      <c r="CE68" s="24"/>
      <c r="CF68" s="24"/>
      <c r="CH68" s="24"/>
      <c r="CI68" s="24"/>
      <c r="CJ68" s="24"/>
      <c r="CK68" s="24"/>
      <c r="CL68" s="24"/>
      <c r="CM68" s="24"/>
      <c r="CN68" s="24"/>
      <c r="CO68" s="24"/>
      <c r="CP68" s="7"/>
      <c r="CQ68" s="7"/>
      <c r="CR68" s="7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</row>
    <row r="69" spans="1:126" ht="15.75">
      <c r="A69">
        <v>44</v>
      </c>
      <c r="E69" s="55"/>
      <c r="F69" s="43" t="s">
        <v>6</v>
      </c>
      <c r="G69" s="43"/>
      <c r="H69" s="60"/>
      <c r="I69" s="170"/>
      <c r="J69" s="13"/>
      <c r="K69" s="13">
        <f aca="true" t="shared" si="3" ref="K69:AC69">K7</f>
        <v>1</v>
      </c>
      <c r="L69" s="13">
        <f t="shared" si="3"/>
        <v>2</v>
      </c>
      <c r="M69" s="13">
        <f t="shared" si="3"/>
        <v>5</v>
      </c>
      <c r="N69" s="13">
        <f t="shared" si="3"/>
        <v>6</v>
      </c>
      <c r="O69" s="13">
        <f t="shared" si="3"/>
        <v>7</v>
      </c>
      <c r="P69" s="13">
        <f t="shared" si="3"/>
        <v>8</v>
      </c>
      <c r="Q69" s="13">
        <f t="shared" si="3"/>
        <v>9</v>
      </c>
      <c r="R69" s="13">
        <f t="shared" si="3"/>
        <v>12</v>
      </c>
      <c r="S69" s="13">
        <f t="shared" si="3"/>
        <v>13</v>
      </c>
      <c r="T69" s="13">
        <f t="shared" si="3"/>
        <v>14</v>
      </c>
      <c r="U69" s="13">
        <f t="shared" si="3"/>
        <v>15</v>
      </c>
      <c r="V69" s="13">
        <f t="shared" si="3"/>
        <v>16</v>
      </c>
      <c r="W69" s="13">
        <f t="shared" si="3"/>
        <v>19</v>
      </c>
      <c r="X69" s="13">
        <f t="shared" si="3"/>
        <v>20</v>
      </c>
      <c r="Y69" s="13">
        <f t="shared" si="3"/>
        <v>21</v>
      </c>
      <c r="Z69" s="13">
        <f t="shared" si="3"/>
        <v>22</v>
      </c>
      <c r="AA69" s="13">
        <f t="shared" si="3"/>
        <v>23</v>
      </c>
      <c r="AB69" s="13">
        <f t="shared" si="3"/>
        <v>26</v>
      </c>
      <c r="AC69" s="13">
        <f t="shared" si="3"/>
        <v>27</v>
      </c>
      <c r="AD69" s="13">
        <f aca="true" t="shared" si="4" ref="AD69:AN69">AD7</f>
        <v>28</v>
      </c>
      <c r="AE69" s="13">
        <f t="shared" si="4"/>
        <v>29</v>
      </c>
      <c r="AF69" s="13">
        <f t="shared" si="4"/>
        <v>30</v>
      </c>
      <c r="AG69" s="13">
        <f t="shared" si="4"/>
        <v>0</v>
      </c>
      <c r="AH69" s="13">
        <f t="shared" si="4"/>
        <v>0</v>
      </c>
      <c r="AI69" s="13">
        <f t="shared" si="4"/>
        <v>0</v>
      </c>
      <c r="AJ69" s="13">
        <f t="shared" si="4"/>
        <v>0</v>
      </c>
      <c r="AK69" s="13">
        <f t="shared" si="4"/>
        <v>0</v>
      </c>
      <c r="AL69" s="13">
        <f t="shared" si="4"/>
        <v>0</v>
      </c>
      <c r="AM69" s="13">
        <f t="shared" si="4"/>
        <v>0</v>
      </c>
      <c r="AN69" s="13">
        <f t="shared" si="4"/>
        <v>0</v>
      </c>
      <c r="AO69" s="13">
        <f aca="true" t="shared" si="5" ref="AO69:AX69">AO7</f>
        <v>0</v>
      </c>
      <c r="AP69" s="13">
        <f t="shared" si="5"/>
        <v>0</v>
      </c>
      <c r="AQ69" s="13">
        <f t="shared" si="5"/>
        <v>0</v>
      </c>
      <c r="AR69" s="13">
        <f t="shared" si="5"/>
        <v>0</v>
      </c>
      <c r="AS69" s="13">
        <f t="shared" si="5"/>
        <v>0</v>
      </c>
      <c r="AT69" s="13">
        <f t="shared" si="5"/>
        <v>0</v>
      </c>
      <c r="AU69" s="13">
        <f t="shared" si="5"/>
        <v>0</v>
      </c>
      <c r="AV69" s="13">
        <f t="shared" si="5"/>
        <v>0</v>
      </c>
      <c r="AW69" s="13">
        <f t="shared" si="5"/>
        <v>0</v>
      </c>
      <c r="AX69" s="13">
        <f t="shared" si="5"/>
        <v>0</v>
      </c>
      <c r="AY69" s="52"/>
      <c r="AZ69"/>
      <c r="BB69" s="13"/>
      <c r="BC69" s="13"/>
      <c r="BD69" s="13"/>
      <c r="BP69" s="17"/>
      <c r="BQ69" s="17"/>
      <c r="BR69" s="17"/>
      <c r="BS69" s="17"/>
      <c r="BT69" s="17"/>
      <c r="BU69" s="17"/>
      <c r="BV69" s="17"/>
      <c r="BW69" s="17"/>
      <c r="BX69" s="17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7"/>
      <c r="CQ69" s="7"/>
      <c r="CR69" s="7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</row>
    <row r="70" spans="1:82" ht="15.75">
      <c r="A70">
        <v>45</v>
      </c>
      <c r="E70" s="42">
        <v>1</v>
      </c>
      <c r="F70" s="133" t="s">
        <v>306</v>
      </c>
      <c r="G70" s="134">
        <v>1</v>
      </c>
      <c r="H70" s="60">
        <v>1</v>
      </c>
      <c r="I70" s="170"/>
      <c r="J70" s="131"/>
      <c r="K70" s="131"/>
      <c r="L70" s="166">
        <v>1</v>
      </c>
      <c r="M70" s="166">
        <v>1</v>
      </c>
      <c r="N70" s="131"/>
      <c r="O70" s="131"/>
      <c r="P70" s="131"/>
      <c r="Q70" s="166">
        <v>1</v>
      </c>
      <c r="R70" s="166">
        <v>1</v>
      </c>
      <c r="S70" s="131"/>
      <c r="T70" s="131"/>
      <c r="U70" s="131"/>
      <c r="V70" s="166">
        <v>1</v>
      </c>
      <c r="W70" s="166">
        <v>0.5</v>
      </c>
      <c r="X70" s="131"/>
      <c r="Y70" s="131"/>
      <c r="Z70" s="131"/>
      <c r="AA70" s="166">
        <v>1</v>
      </c>
      <c r="AB70" s="166">
        <v>1</v>
      </c>
      <c r="AC70" s="131"/>
      <c r="AD70" s="131"/>
      <c r="AE70" s="131"/>
      <c r="AF70" s="166">
        <v>1</v>
      </c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52"/>
      <c r="AZ70" s="1"/>
      <c r="BB70" s="13"/>
      <c r="BC70" s="13"/>
      <c r="BD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</row>
    <row r="71" spans="5:82" ht="15.75">
      <c r="E71" s="42"/>
      <c r="F71" s="133" t="s">
        <v>307</v>
      </c>
      <c r="G71" s="134">
        <v>2</v>
      </c>
      <c r="H71" s="60">
        <v>1</v>
      </c>
      <c r="I71" s="170"/>
      <c r="J71" s="131"/>
      <c r="K71" s="131"/>
      <c r="L71" s="166">
        <v>1</v>
      </c>
      <c r="M71" s="167">
        <v>1</v>
      </c>
      <c r="N71" s="131"/>
      <c r="O71" s="166">
        <v>1</v>
      </c>
      <c r="P71" s="131"/>
      <c r="Q71" s="166">
        <v>1</v>
      </c>
      <c r="R71" s="166">
        <v>1</v>
      </c>
      <c r="S71" s="131"/>
      <c r="T71" s="166">
        <v>1</v>
      </c>
      <c r="U71" s="131"/>
      <c r="V71" s="166">
        <v>1</v>
      </c>
      <c r="W71" s="166">
        <v>1</v>
      </c>
      <c r="X71" s="131"/>
      <c r="Y71" s="166">
        <v>1</v>
      </c>
      <c r="Z71" s="131"/>
      <c r="AA71" s="166">
        <v>1</v>
      </c>
      <c r="AB71" s="166">
        <v>1</v>
      </c>
      <c r="AC71" s="131"/>
      <c r="AD71" s="166">
        <v>1</v>
      </c>
      <c r="AE71" s="131"/>
      <c r="AF71" s="166">
        <v>1</v>
      </c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52"/>
      <c r="AZ71" s="1"/>
      <c r="BB71" s="13"/>
      <c r="BC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</row>
    <row r="72" spans="1:82" ht="15.75">
      <c r="A72">
        <v>46</v>
      </c>
      <c r="E72" s="42">
        <v>2</v>
      </c>
      <c r="F72" s="133" t="s">
        <v>478</v>
      </c>
      <c r="G72" s="134">
        <v>1</v>
      </c>
      <c r="H72" s="60">
        <v>1</v>
      </c>
      <c r="I72" s="170"/>
      <c r="J72" s="131"/>
      <c r="K72" s="131"/>
      <c r="L72" s="166">
        <v>1</v>
      </c>
      <c r="M72" s="166">
        <v>1</v>
      </c>
      <c r="N72" s="131"/>
      <c r="O72" s="131"/>
      <c r="P72" s="131"/>
      <c r="Q72" s="166">
        <v>1</v>
      </c>
      <c r="R72" s="166">
        <v>1</v>
      </c>
      <c r="S72" s="131"/>
      <c r="T72" s="131"/>
      <c r="U72" s="131"/>
      <c r="V72" s="166">
        <v>1</v>
      </c>
      <c r="W72" s="166">
        <v>1</v>
      </c>
      <c r="X72" s="131"/>
      <c r="Y72" s="131"/>
      <c r="Z72" s="131"/>
      <c r="AA72" s="166">
        <v>1</v>
      </c>
      <c r="AB72" s="166">
        <v>1</v>
      </c>
      <c r="AC72" s="131"/>
      <c r="AD72" s="131"/>
      <c r="AE72" s="131"/>
      <c r="AF72" s="166">
        <v>1</v>
      </c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52"/>
      <c r="AZ72"/>
      <c r="BB72" s="13"/>
      <c r="BC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</row>
    <row r="73" spans="1:82" ht="15.75">
      <c r="A73">
        <v>47</v>
      </c>
      <c r="E73" s="42">
        <v>3</v>
      </c>
      <c r="F73" s="133" t="s">
        <v>47</v>
      </c>
      <c r="G73" s="134">
        <v>1</v>
      </c>
      <c r="H73" s="60">
        <v>1</v>
      </c>
      <c r="I73" s="170"/>
      <c r="J73" s="131"/>
      <c r="K73" s="131"/>
      <c r="L73" s="166">
        <v>1</v>
      </c>
      <c r="M73" s="166">
        <v>1</v>
      </c>
      <c r="N73" s="131"/>
      <c r="O73" s="131"/>
      <c r="P73" s="131"/>
      <c r="Q73" s="166">
        <v>1</v>
      </c>
      <c r="R73" s="166">
        <v>1</v>
      </c>
      <c r="S73" s="131"/>
      <c r="T73" s="131"/>
      <c r="U73" s="131"/>
      <c r="V73" s="166">
        <v>1</v>
      </c>
      <c r="W73" s="166">
        <v>0.5</v>
      </c>
      <c r="X73" s="131"/>
      <c r="Y73" s="131"/>
      <c r="Z73" s="131"/>
      <c r="AA73" s="166">
        <v>1</v>
      </c>
      <c r="AB73" s="166">
        <v>0.5</v>
      </c>
      <c r="AC73" s="131"/>
      <c r="AD73" s="131"/>
      <c r="AE73" s="131"/>
      <c r="AF73" s="166">
        <v>1</v>
      </c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52"/>
      <c r="AZ73" s="1"/>
      <c r="BB73" s="13"/>
      <c r="BC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</row>
    <row r="74" spans="1:82" ht="15.75">
      <c r="A74">
        <v>48</v>
      </c>
      <c r="E74" s="42">
        <v>4</v>
      </c>
      <c r="F74" s="133" t="s">
        <v>479</v>
      </c>
      <c r="G74" s="134">
        <v>1</v>
      </c>
      <c r="H74" s="16">
        <v>1</v>
      </c>
      <c r="I74" s="172"/>
      <c r="J74" s="30"/>
      <c r="K74" s="30"/>
      <c r="L74" s="166">
        <v>1</v>
      </c>
      <c r="M74" s="166">
        <v>1</v>
      </c>
      <c r="N74" s="30"/>
      <c r="O74" s="30"/>
      <c r="P74" s="30"/>
      <c r="Q74" s="166">
        <v>1</v>
      </c>
      <c r="R74" s="166">
        <v>0.5</v>
      </c>
      <c r="S74" s="30"/>
      <c r="T74" s="30"/>
      <c r="U74" s="30"/>
      <c r="V74" s="166">
        <v>1</v>
      </c>
      <c r="W74" s="166">
        <v>0.5</v>
      </c>
      <c r="X74" s="30"/>
      <c r="Y74" s="30"/>
      <c r="Z74" s="30"/>
      <c r="AA74" s="166">
        <v>1</v>
      </c>
      <c r="AB74" s="166">
        <v>1</v>
      </c>
      <c r="AC74" s="30"/>
      <c r="AD74" s="30"/>
      <c r="AE74" s="30"/>
      <c r="AF74" s="166">
        <v>1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52"/>
      <c r="AZ74" s="1"/>
      <c r="BB74" s="13"/>
      <c r="BC74" s="13"/>
      <c r="BG74" s="13"/>
      <c r="BH74" s="13"/>
      <c r="BI74" s="13"/>
      <c r="BJ74" s="13"/>
      <c r="BK74" s="13"/>
      <c r="BL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</row>
    <row r="75" spans="1:82" ht="15.75">
      <c r="A75">
        <v>49</v>
      </c>
      <c r="E75" s="42">
        <v>5</v>
      </c>
      <c r="F75" s="133" t="s">
        <v>308</v>
      </c>
      <c r="G75" s="134">
        <v>1</v>
      </c>
      <c r="H75" s="16">
        <v>1</v>
      </c>
      <c r="I75" s="172"/>
      <c r="J75" s="30"/>
      <c r="K75" s="30"/>
      <c r="L75" s="166">
        <v>1</v>
      </c>
      <c r="M75" s="166">
        <v>1</v>
      </c>
      <c r="N75" s="30"/>
      <c r="O75" s="30"/>
      <c r="P75" s="30"/>
      <c r="Q75" s="166">
        <v>0.5</v>
      </c>
      <c r="R75" s="166">
        <v>1</v>
      </c>
      <c r="S75" s="30"/>
      <c r="T75" s="30"/>
      <c r="U75" s="30"/>
      <c r="V75" s="166">
        <v>1</v>
      </c>
      <c r="W75" s="166">
        <v>1</v>
      </c>
      <c r="X75" s="30"/>
      <c r="Y75" s="30"/>
      <c r="Z75" s="30"/>
      <c r="AA75" s="166">
        <v>1</v>
      </c>
      <c r="AB75" s="166">
        <v>1</v>
      </c>
      <c r="AC75" s="30"/>
      <c r="AD75" s="30"/>
      <c r="AE75" s="30"/>
      <c r="AF75" s="166">
        <v>1</v>
      </c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52"/>
      <c r="AZ75"/>
      <c r="BB75" s="13"/>
      <c r="BC75" s="13"/>
      <c r="BG75" s="13"/>
      <c r="BH75" s="13"/>
      <c r="BI75" s="13"/>
      <c r="BJ75" s="13"/>
      <c r="BK75" s="13"/>
      <c r="BL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</row>
    <row r="76" spans="5:82" ht="15.75">
      <c r="E76" s="42"/>
      <c r="F76" s="133" t="s">
        <v>309</v>
      </c>
      <c r="G76" s="134">
        <v>2</v>
      </c>
      <c r="H76" s="16">
        <v>1</v>
      </c>
      <c r="I76" s="172"/>
      <c r="J76" s="30"/>
      <c r="K76" s="30"/>
      <c r="L76" s="166">
        <v>1</v>
      </c>
      <c r="M76" s="166">
        <v>1</v>
      </c>
      <c r="N76" s="30"/>
      <c r="O76" s="166">
        <v>1</v>
      </c>
      <c r="P76" s="30"/>
      <c r="Q76" s="166">
        <v>1</v>
      </c>
      <c r="R76" s="166">
        <v>1</v>
      </c>
      <c r="S76" s="30"/>
      <c r="T76" s="166">
        <v>1</v>
      </c>
      <c r="U76" s="30"/>
      <c r="V76" s="166">
        <v>1</v>
      </c>
      <c r="W76" s="166">
        <v>1</v>
      </c>
      <c r="X76" s="30"/>
      <c r="Y76" s="166">
        <v>1</v>
      </c>
      <c r="Z76" s="30"/>
      <c r="AA76" s="166">
        <v>1</v>
      </c>
      <c r="AB76" s="167">
        <v>1</v>
      </c>
      <c r="AC76" s="30"/>
      <c r="AD76" s="166">
        <v>1</v>
      </c>
      <c r="AE76" s="30"/>
      <c r="AF76" s="166">
        <v>1</v>
      </c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52"/>
      <c r="AZ76" s="1"/>
      <c r="BB76" s="13"/>
      <c r="BC76" s="13"/>
      <c r="BG76" s="13"/>
      <c r="BH76" s="13"/>
      <c r="BI76" s="13"/>
      <c r="BJ76" s="13"/>
      <c r="BK76" s="13"/>
      <c r="BL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</row>
    <row r="77" spans="1:82" ht="15.75">
      <c r="A77">
        <v>50</v>
      </c>
      <c r="E77" s="42">
        <v>6</v>
      </c>
      <c r="F77" s="133" t="s">
        <v>310</v>
      </c>
      <c r="G77" s="134">
        <v>1</v>
      </c>
      <c r="H77" s="16">
        <v>1</v>
      </c>
      <c r="I77" s="172"/>
      <c r="J77" s="30"/>
      <c r="K77" s="30"/>
      <c r="L77" s="166">
        <v>1</v>
      </c>
      <c r="M77" s="166">
        <v>1</v>
      </c>
      <c r="N77" s="30"/>
      <c r="O77" s="30"/>
      <c r="P77" s="30"/>
      <c r="Q77" s="166">
        <v>1</v>
      </c>
      <c r="R77" s="166">
        <v>1</v>
      </c>
      <c r="S77" s="30"/>
      <c r="T77" s="30"/>
      <c r="U77" s="30"/>
      <c r="V77" s="166">
        <v>1</v>
      </c>
      <c r="W77" s="166">
        <v>1</v>
      </c>
      <c r="X77" s="30"/>
      <c r="Y77" s="30"/>
      <c r="Z77" s="30"/>
      <c r="AA77" s="166">
        <v>1</v>
      </c>
      <c r="AB77" s="166">
        <v>0.5</v>
      </c>
      <c r="AC77" s="30"/>
      <c r="AD77" s="30"/>
      <c r="AE77" s="30"/>
      <c r="AF77" s="166">
        <v>1</v>
      </c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52"/>
      <c r="AZ77" s="1"/>
      <c r="BB77" s="13"/>
      <c r="BC77" s="13"/>
      <c r="BG77" s="13"/>
      <c r="BH77" s="13"/>
      <c r="BI77" s="13"/>
      <c r="BJ77" s="13"/>
      <c r="BK77" s="13"/>
      <c r="BL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</row>
    <row r="78" spans="5:82" ht="15.75">
      <c r="E78" s="42"/>
      <c r="F78" s="133" t="s">
        <v>480</v>
      </c>
      <c r="G78" s="134">
        <v>1</v>
      </c>
      <c r="H78" s="16">
        <v>1</v>
      </c>
      <c r="I78" s="172"/>
      <c r="J78" s="30"/>
      <c r="K78" s="30"/>
      <c r="L78" s="166">
        <v>1</v>
      </c>
      <c r="M78" s="166">
        <v>1</v>
      </c>
      <c r="N78" s="30"/>
      <c r="O78" s="30"/>
      <c r="P78" s="30"/>
      <c r="Q78" s="166">
        <v>1</v>
      </c>
      <c r="R78" s="166">
        <v>1</v>
      </c>
      <c r="S78" s="30"/>
      <c r="T78" s="30"/>
      <c r="U78" s="30"/>
      <c r="V78" s="166">
        <v>1</v>
      </c>
      <c r="W78" s="166">
        <v>1</v>
      </c>
      <c r="X78" s="30"/>
      <c r="Y78" s="30"/>
      <c r="Z78" s="30"/>
      <c r="AA78" s="166">
        <v>1</v>
      </c>
      <c r="AB78" s="167">
        <v>1</v>
      </c>
      <c r="AC78" s="30"/>
      <c r="AD78" s="30"/>
      <c r="AE78" s="30"/>
      <c r="AF78" s="166">
        <v>1</v>
      </c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52"/>
      <c r="AZ78"/>
      <c r="BB78" s="13"/>
      <c r="BC78" s="13"/>
      <c r="BG78" s="13"/>
      <c r="BH78" s="13"/>
      <c r="BI78" s="13"/>
      <c r="BJ78" s="13"/>
      <c r="BK78" s="13"/>
      <c r="BL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</row>
    <row r="79" spans="5:82" ht="15.75">
      <c r="E79" s="42"/>
      <c r="F79" s="133" t="s">
        <v>311</v>
      </c>
      <c r="G79" s="134">
        <v>2</v>
      </c>
      <c r="H79" s="16">
        <v>1</v>
      </c>
      <c r="I79" s="172"/>
      <c r="J79" s="30"/>
      <c r="K79" s="30"/>
      <c r="L79" s="166">
        <v>1</v>
      </c>
      <c r="M79" s="167">
        <v>1</v>
      </c>
      <c r="N79" s="30"/>
      <c r="O79" s="166">
        <v>1</v>
      </c>
      <c r="P79" s="30"/>
      <c r="Q79" s="166">
        <v>0.5</v>
      </c>
      <c r="R79" s="166">
        <v>1</v>
      </c>
      <c r="S79" s="30"/>
      <c r="T79" s="166">
        <v>0.5</v>
      </c>
      <c r="U79" s="30"/>
      <c r="V79" s="166">
        <v>0.5</v>
      </c>
      <c r="W79" s="166">
        <v>1</v>
      </c>
      <c r="X79" s="30"/>
      <c r="Y79" s="166">
        <v>0.5</v>
      </c>
      <c r="Z79" s="30"/>
      <c r="AA79" s="166">
        <v>1</v>
      </c>
      <c r="AB79" s="166">
        <v>1</v>
      </c>
      <c r="AC79" s="30"/>
      <c r="AD79" s="166">
        <v>0.5</v>
      </c>
      <c r="AE79" s="30"/>
      <c r="AF79" s="166">
        <v>1</v>
      </c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52"/>
      <c r="AZ79" s="1"/>
      <c r="BB79" s="13"/>
      <c r="BC79" s="13"/>
      <c r="BG79" s="13"/>
      <c r="BH79" s="13"/>
      <c r="BI79" s="13"/>
      <c r="BJ79" s="13"/>
      <c r="BK79" s="13"/>
      <c r="BL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</row>
    <row r="80" spans="1:82" ht="15.75">
      <c r="A80">
        <v>55</v>
      </c>
      <c r="E80" s="42">
        <v>11</v>
      </c>
      <c r="F80" s="133" t="s">
        <v>48</v>
      </c>
      <c r="G80" s="134">
        <v>1</v>
      </c>
      <c r="H80" s="60">
        <v>1</v>
      </c>
      <c r="I80" s="170"/>
      <c r="J80" s="131"/>
      <c r="K80" s="131"/>
      <c r="L80" s="166">
        <v>1</v>
      </c>
      <c r="M80" s="166">
        <v>0.5</v>
      </c>
      <c r="N80" s="131"/>
      <c r="O80" s="131"/>
      <c r="P80" s="131"/>
      <c r="Q80" s="166">
        <v>1</v>
      </c>
      <c r="R80" s="131"/>
      <c r="S80" s="131"/>
      <c r="T80" s="131"/>
      <c r="U80" s="131"/>
      <c r="V80" s="166">
        <v>1</v>
      </c>
      <c r="W80" s="166">
        <v>0.5</v>
      </c>
      <c r="X80" s="131"/>
      <c r="Y80" s="131"/>
      <c r="Z80" s="131"/>
      <c r="AA80" s="166">
        <v>1</v>
      </c>
      <c r="AB80" s="131"/>
      <c r="AC80" s="131"/>
      <c r="AD80" s="131"/>
      <c r="AE80" s="131"/>
      <c r="AF80" s="166">
        <v>1</v>
      </c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52"/>
      <c r="AZ80" s="1"/>
      <c r="BB80" s="13"/>
      <c r="BC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</row>
    <row r="81" spans="1:82" ht="15.75">
      <c r="A81">
        <v>56</v>
      </c>
      <c r="E81" s="42">
        <v>12</v>
      </c>
      <c r="F81" s="133" t="s">
        <v>312</v>
      </c>
      <c r="G81" s="134">
        <v>2</v>
      </c>
      <c r="H81" s="60">
        <v>1</v>
      </c>
      <c r="I81" s="170" t="s">
        <v>553</v>
      </c>
      <c r="J81" s="131"/>
      <c r="K81" s="131"/>
      <c r="L81" s="166">
        <v>0.5</v>
      </c>
      <c r="M81" s="167">
        <v>1</v>
      </c>
      <c r="N81" s="131"/>
      <c r="O81" s="166">
        <v>1</v>
      </c>
      <c r="P81" s="131"/>
      <c r="Q81" s="166">
        <v>1</v>
      </c>
      <c r="R81" s="166">
        <v>1</v>
      </c>
      <c r="S81" s="131"/>
      <c r="T81" s="166">
        <v>1</v>
      </c>
      <c r="U81" s="131"/>
      <c r="V81" s="166">
        <v>1</v>
      </c>
      <c r="W81" s="166">
        <v>1</v>
      </c>
      <c r="X81" s="131"/>
      <c r="Y81" s="166">
        <v>1</v>
      </c>
      <c r="Z81" s="131"/>
      <c r="AA81" s="166">
        <v>1</v>
      </c>
      <c r="AB81" s="166">
        <v>1</v>
      </c>
      <c r="AC81" s="131"/>
      <c r="AD81" s="166">
        <v>1</v>
      </c>
      <c r="AE81" s="131"/>
      <c r="AF81" s="166">
        <v>1</v>
      </c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52"/>
      <c r="AZ81"/>
      <c r="BB81" s="13"/>
      <c r="BC81" s="13"/>
      <c r="BD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</row>
    <row r="82" spans="1:82" ht="15.75">
      <c r="A82">
        <v>57</v>
      </c>
      <c r="E82" s="42">
        <v>13</v>
      </c>
      <c r="F82" s="133" t="s">
        <v>481</v>
      </c>
      <c r="G82" s="134">
        <v>1</v>
      </c>
      <c r="H82" s="16">
        <v>1</v>
      </c>
      <c r="I82" s="172"/>
      <c r="J82" s="30"/>
      <c r="K82" s="30"/>
      <c r="L82" s="166">
        <v>1</v>
      </c>
      <c r="M82" s="166">
        <v>1</v>
      </c>
      <c r="N82" s="30"/>
      <c r="O82" s="30"/>
      <c r="P82" s="30"/>
      <c r="Q82" s="166">
        <v>1</v>
      </c>
      <c r="R82" s="166">
        <v>0.5</v>
      </c>
      <c r="S82" s="30"/>
      <c r="T82" s="30"/>
      <c r="U82" s="30"/>
      <c r="V82" s="166">
        <v>1</v>
      </c>
      <c r="W82" s="166">
        <v>1</v>
      </c>
      <c r="X82" s="30"/>
      <c r="Y82" s="30"/>
      <c r="Z82" s="30"/>
      <c r="AA82" s="166">
        <v>1</v>
      </c>
      <c r="AB82" s="166">
        <v>0.5</v>
      </c>
      <c r="AC82" s="30"/>
      <c r="AD82" s="30"/>
      <c r="AE82" s="30"/>
      <c r="AF82" s="166">
        <v>1</v>
      </c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52"/>
      <c r="AZ82" s="1"/>
      <c r="BB82" s="13"/>
      <c r="BC82" s="13"/>
      <c r="BD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</row>
    <row r="83" spans="5:82" ht="15.75">
      <c r="E83" s="42"/>
      <c r="F83" s="133" t="s">
        <v>313</v>
      </c>
      <c r="G83" s="134"/>
      <c r="H83" s="60">
        <v>1</v>
      </c>
      <c r="I83" s="170"/>
      <c r="J83" s="131"/>
      <c r="K83" s="131"/>
      <c r="L83" s="166">
        <v>1</v>
      </c>
      <c r="M83" s="166">
        <v>1</v>
      </c>
      <c r="N83" s="131"/>
      <c r="O83" s="131"/>
      <c r="P83" s="131"/>
      <c r="Q83" s="166">
        <v>1</v>
      </c>
      <c r="R83" s="166">
        <v>1</v>
      </c>
      <c r="S83" s="131"/>
      <c r="T83" s="131"/>
      <c r="U83" s="131"/>
      <c r="V83" s="166">
        <v>1</v>
      </c>
      <c r="W83" s="166">
        <v>0.5</v>
      </c>
      <c r="X83" s="131"/>
      <c r="Y83" s="166">
        <v>1</v>
      </c>
      <c r="Z83" s="131"/>
      <c r="AA83" s="166">
        <v>1</v>
      </c>
      <c r="AB83" s="166">
        <v>1</v>
      </c>
      <c r="AC83" s="131"/>
      <c r="AD83" s="166">
        <v>1</v>
      </c>
      <c r="AE83" s="131"/>
      <c r="AF83" s="166">
        <v>1</v>
      </c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30"/>
      <c r="AS83" s="30"/>
      <c r="AT83" s="30"/>
      <c r="AU83" s="30"/>
      <c r="AV83" s="30"/>
      <c r="AW83" s="30"/>
      <c r="AX83" s="30"/>
      <c r="AY83" s="52"/>
      <c r="AZ83" s="1"/>
      <c r="BB83" s="13"/>
      <c r="BC83" s="13"/>
      <c r="BD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</row>
    <row r="84" spans="1:82" ht="15.75">
      <c r="A84">
        <v>61</v>
      </c>
      <c r="E84" s="42">
        <v>17</v>
      </c>
      <c r="F84" s="133" t="s">
        <v>314</v>
      </c>
      <c r="G84" s="134"/>
      <c r="H84" s="60">
        <v>1</v>
      </c>
      <c r="I84" s="170"/>
      <c r="J84" s="131"/>
      <c r="K84" s="131"/>
      <c r="L84" s="131"/>
      <c r="M84" s="131"/>
      <c r="N84" s="131"/>
      <c r="O84" s="166">
        <v>1</v>
      </c>
      <c r="P84" s="131"/>
      <c r="Q84" s="131"/>
      <c r="R84" s="131"/>
      <c r="S84" s="131"/>
      <c r="T84" s="166">
        <v>1</v>
      </c>
      <c r="U84" s="131"/>
      <c r="V84" s="131"/>
      <c r="W84" s="131"/>
      <c r="X84" s="131"/>
      <c r="Y84" s="166">
        <v>1</v>
      </c>
      <c r="Z84" s="131"/>
      <c r="AA84" s="131"/>
      <c r="AB84" s="131"/>
      <c r="AC84" s="131"/>
      <c r="AD84" s="166">
        <v>1</v>
      </c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52"/>
      <c r="AZ84" s="1"/>
      <c r="BB84" s="13"/>
      <c r="BC84" s="13"/>
      <c r="BD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</row>
    <row r="85" spans="1:82" ht="15.75">
      <c r="A85">
        <v>62</v>
      </c>
      <c r="E85" s="42">
        <v>18</v>
      </c>
      <c r="F85" s="133" t="s">
        <v>315</v>
      </c>
      <c r="G85" s="134"/>
      <c r="H85" s="16">
        <v>1</v>
      </c>
      <c r="I85" s="172"/>
      <c r="J85" s="131"/>
      <c r="K85" s="131"/>
      <c r="L85" s="131"/>
      <c r="M85" s="131"/>
      <c r="N85" s="131"/>
      <c r="O85" s="166">
        <v>1</v>
      </c>
      <c r="P85" s="131"/>
      <c r="Q85" s="131"/>
      <c r="R85" s="131"/>
      <c r="S85" s="131"/>
      <c r="T85" s="166">
        <v>1</v>
      </c>
      <c r="U85" s="131"/>
      <c r="V85" s="131"/>
      <c r="W85" s="131"/>
      <c r="X85" s="131"/>
      <c r="Y85" s="166">
        <v>0.5</v>
      </c>
      <c r="Z85" s="131"/>
      <c r="AA85" s="131"/>
      <c r="AB85" s="131"/>
      <c r="AC85" s="131"/>
      <c r="AD85" s="166">
        <v>0.5</v>
      </c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30"/>
      <c r="AS85" s="30"/>
      <c r="AT85" s="30"/>
      <c r="AU85" s="30"/>
      <c r="AV85" s="30"/>
      <c r="AW85" s="30"/>
      <c r="AX85" s="30"/>
      <c r="AY85" s="52"/>
      <c r="AZ85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</row>
    <row r="86" spans="1:82" ht="15.75">
      <c r="A86">
        <v>67</v>
      </c>
      <c r="E86" s="42">
        <v>23</v>
      </c>
      <c r="F86" s="133" t="s">
        <v>54</v>
      </c>
      <c r="G86" s="134">
        <v>2</v>
      </c>
      <c r="H86" s="60">
        <v>1</v>
      </c>
      <c r="I86" s="170"/>
      <c r="J86" s="131"/>
      <c r="K86" s="131"/>
      <c r="L86" s="166">
        <v>1</v>
      </c>
      <c r="M86" s="166">
        <v>1</v>
      </c>
      <c r="N86" s="131"/>
      <c r="O86" s="166">
        <v>1</v>
      </c>
      <c r="P86" s="131"/>
      <c r="Q86" s="166">
        <v>1</v>
      </c>
      <c r="R86" s="166">
        <v>1</v>
      </c>
      <c r="S86" s="131"/>
      <c r="T86" s="166">
        <v>1</v>
      </c>
      <c r="U86" s="131"/>
      <c r="V86" s="166">
        <v>1</v>
      </c>
      <c r="W86" s="166">
        <v>1</v>
      </c>
      <c r="X86" s="131"/>
      <c r="Y86" s="166">
        <v>1</v>
      </c>
      <c r="Z86" s="131"/>
      <c r="AA86" s="166">
        <v>1</v>
      </c>
      <c r="AB86" s="167">
        <v>1</v>
      </c>
      <c r="AC86" s="131"/>
      <c r="AD86" s="166">
        <v>1</v>
      </c>
      <c r="AE86" s="131"/>
      <c r="AF86" s="166">
        <v>1</v>
      </c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52"/>
      <c r="AZ86" s="1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</row>
    <row r="87" spans="1:82" ht="15.75">
      <c r="A87">
        <v>68</v>
      </c>
      <c r="E87" s="42">
        <v>24</v>
      </c>
      <c r="F87" s="133" t="s">
        <v>316</v>
      </c>
      <c r="G87" s="134"/>
      <c r="H87" s="16">
        <v>1</v>
      </c>
      <c r="I87" s="172"/>
      <c r="J87" s="30"/>
      <c r="K87" s="30"/>
      <c r="L87" s="30"/>
      <c r="M87" s="30"/>
      <c r="N87" s="30"/>
      <c r="O87" s="166">
        <v>0.5</v>
      </c>
      <c r="P87" s="30"/>
      <c r="Q87" s="30"/>
      <c r="R87" s="30"/>
      <c r="S87" s="131"/>
      <c r="T87" s="166">
        <v>1</v>
      </c>
      <c r="U87" s="30"/>
      <c r="V87" s="30"/>
      <c r="W87" s="30"/>
      <c r="X87" s="30"/>
      <c r="Y87" s="166">
        <v>0.5</v>
      </c>
      <c r="Z87" s="30"/>
      <c r="AA87" s="30"/>
      <c r="AB87" s="30"/>
      <c r="AC87" s="30"/>
      <c r="AD87" s="166">
        <v>0.5</v>
      </c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52"/>
      <c r="AZ87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</row>
    <row r="88" spans="1:82" ht="15.75">
      <c r="A88">
        <v>69</v>
      </c>
      <c r="E88" s="42">
        <v>25</v>
      </c>
      <c r="F88" s="133" t="s">
        <v>317</v>
      </c>
      <c r="G88" s="134"/>
      <c r="H88" s="16">
        <v>1</v>
      </c>
      <c r="I88" s="172"/>
      <c r="J88" s="30"/>
      <c r="K88" s="30"/>
      <c r="L88" s="30"/>
      <c r="M88" s="30"/>
      <c r="N88" s="30"/>
      <c r="O88" s="166">
        <v>1</v>
      </c>
      <c r="P88" s="30"/>
      <c r="Q88" s="30"/>
      <c r="R88" s="30"/>
      <c r="S88" s="131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52"/>
      <c r="AZ88" s="1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</row>
    <row r="89" spans="1:82" ht="15.75">
      <c r="A89">
        <v>70</v>
      </c>
      <c r="E89" s="42">
        <v>26</v>
      </c>
      <c r="F89" s="133" t="s">
        <v>90</v>
      </c>
      <c r="G89" s="134"/>
      <c r="H89" s="16">
        <v>1</v>
      </c>
      <c r="I89" s="172"/>
      <c r="J89" s="30"/>
      <c r="K89" s="30"/>
      <c r="L89" s="30"/>
      <c r="M89" s="30"/>
      <c r="N89" s="30"/>
      <c r="O89" s="166">
        <v>1</v>
      </c>
      <c r="P89" s="30"/>
      <c r="Q89" s="30"/>
      <c r="R89" s="30"/>
      <c r="S89" s="131"/>
      <c r="T89" s="166">
        <v>0</v>
      </c>
      <c r="U89" s="30"/>
      <c r="V89" s="30"/>
      <c r="W89" s="30"/>
      <c r="X89" s="30"/>
      <c r="Y89" s="166">
        <v>0.5</v>
      </c>
      <c r="Z89" s="30"/>
      <c r="AA89" s="30"/>
      <c r="AB89" s="30"/>
      <c r="AC89" s="30"/>
      <c r="AD89" s="166">
        <v>0.5</v>
      </c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52"/>
      <c r="AZ89" s="1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</row>
    <row r="90" spans="1:82" ht="15.75">
      <c r="A90">
        <v>71</v>
      </c>
      <c r="E90" s="42">
        <v>27</v>
      </c>
      <c r="F90" s="133" t="s">
        <v>91</v>
      </c>
      <c r="G90" s="134"/>
      <c r="H90" s="16">
        <v>1</v>
      </c>
      <c r="I90" s="172"/>
      <c r="J90" s="30"/>
      <c r="K90" s="30"/>
      <c r="L90" s="30"/>
      <c r="M90" s="30"/>
      <c r="N90" s="30"/>
      <c r="O90" s="166">
        <v>1</v>
      </c>
      <c r="P90" s="30"/>
      <c r="Q90" s="30"/>
      <c r="R90" s="30"/>
      <c r="S90" s="131"/>
      <c r="T90" s="166">
        <v>1</v>
      </c>
      <c r="U90" s="30"/>
      <c r="V90" s="30"/>
      <c r="W90" s="30"/>
      <c r="X90" s="30"/>
      <c r="Y90" s="166">
        <v>0.5</v>
      </c>
      <c r="Z90" s="30"/>
      <c r="AA90" s="30"/>
      <c r="AB90" s="30"/>
      <c r="AC90" s="30"/>
      <c r="AD90" s="166">
        <v>1</v>
      </c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52"/>
      <c r="AZ90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</row>
    <row r="91" spans="1:82" ht="15.75">
      <c r="A91">
        <v>72</v>
      </c>
      <c r="E91" s="42">
        <v>28</v>
      </c>
      <c r="F91" s="133" t="s">
        <v>482</v>
      </c>
      <c r="G91" s="134"/>
      <c r="H91" s="16">
        <v>1</v>
      </c>
      <c r="I91" s="172"/>
      <c r="J91" s="30"/>
      <c r="K91" s="30"/>
      <c r="L91" s="30"/>
      <c r="M91" s="30"/>
      <c r="N91" s="30"/>
      <c r="O91" s="166">
        <v>0.5</v>
      </c>
      <c r="P91" s="30"/>
      <c r="Q91" s="30"/>
      <c r="R91" s="30"/>
      <c r="S91" s="131"/>
      <c r="T91" s="166">
        <v>1</v>
      </c>
      <c r="U91" s="30"/>
      <c r="V91" s="30"/>
      <c r="W91" s="30"/>
      <c r="X91" s="30"/>
      <c r="Y91" s="166">
        <v>0.5</v>
      </c>
      <c r="Z91" s="30"/>
      <c r="AA91" s="30"/>
      <c r="AB91" s="30"/>
      <c r="AC91" s="30"/>
      <c r="AD91" s="166">
        <v>0.5</v>
      </c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52"/>
      <c r="AZ91" s="1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</row>
    <row r="92" spans="1:82" ht="15.75">
      <c r="A92">
        <v>73</v>
      </c>
      <c r="E92" s="42">
        <v>29</v>
      </c>
      <c r="F92" s="133" t="s">
        <v>318</v>
      </c>
      <c r="G92" s="134"/>
      <c r="H92" s="16">
        <v>1</v>
      </c>
      <c r="I92" s="172"/>
      <c r="J92" s="30"/>
      <c r="K92" s="30"/>
      <c r="L92" s="30"/>
      <c r="M92" s="30"/>
      <c r="N92" s="30"/>
      <c r="O92" s="166">
        <v>1</v>
      </c>
      <c r="P92" s="30"/>
      <c r="Q92" s="30"/>
      <c r="R92" s="30"/>
      <c r="S92" s="131"/>
      <c r="T92" s="166">
        <v>1</v>
      </c>
      <c r="U92" s="30"/>
      <c r="V92" s="30"/>
      <c r="W92" s="30"/>
      <c r="X92" s="30"/>
      <c r="Y92" s="166">
        <v>1</v>
      </c>
      <c r="Z92" s="30"/>
      <c r="AA92" s="30"/>
      <c r="AB92" s="30"/>
      <c r="AC92" s="30"/>
      <c r="AD92" s="166">
        <v>1</v>
      </c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52"/>
      <c r="AZ92" s="1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</row>
    <row r="93" spans="1:82" ht="15.75">
      <c r="A93">
        <v>74</v>
      </c>
      <c r="E93" s="42">
        <v>30</v>
      </c>
      <c r="F93" s="133" t="s">
        <v>363</v>
      </c>
      <c r="G93" s="134"/>
      <c r="H93" s="16">
        <v>1</v>
      </c>
      <c r="I93" s="172" t="s">
        <v>553</v>
      </c>
      <c r="J93" s="131"/>
      <c r="K93" s="131"/>
      <c r="L93" s="131"/>
      <c r="M93" s="131"/>
      <c r="N93" s="131"/>
      <c r="O93" s="166">
        <v>0.5</v>
      </c>
      <c r="P93" s="131"/>
      <c r="Q93" s="131"/>
      <c r="R93" s="131"/>
      <c r="S93" s="131"/>
      <c r="T93" s="166">
        <v>0.5</v>
      </c>
      <c r="U93" s="131"/>
      <c r="V93" s="131"/>
      <c r="W93" s="131"/>
      <c r="X93" s="131"/>
      <c r="Y93" s="166">
        <v>0</v>
      </c>
      <c r="Z93" s="131"/>
      <c r="AA93" s="131"/>
      <c r="AB93" s="131"/>
      <c r="AC93" s="131"/>
      <c r="AD93" s="166">
        <v>0</v>
      </c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30"/>
      <c r="AS93" s="30"/>
      <c r="AT93" s="30"/>
      <c r="AU93" s="30"/>
      <c r="AV93" s="30"/>
      <c r="AW93" s="30"/>
      <c r="AX93" s="30"/>
      <c r="AY93" s="52"/>
      <c r="AZ9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</row>
    <row r="94" spans="1:82" ht="15.75">
      <c r="A94">
        <v>75</v>
      </c>
      <c r="E94" s="42">
        <v>31</v>
      </c>
      <c r="F94" s="133" t="s">
        <v>319</v>
      </c>
      <c r="G94" s="134"/>
      <c r="H94" s="16">
        <v>1</v>
      </c>
      <c r="I94" s="172"/>
      <c r="J94" s="131"/>
      <c r="K94" s="131"/>
      <c r="L94" s="131"/>
      <c r="M94" s="131"/>
      <c r="N94" s="131"/>
      <c r="O94" s="166">
        <v>0.5</v>
      </c>
      <c r="P94" s="131"/>
      <c r="Q94" s="131"/>
      <c r="R94" s="131"/>
      <c r="S94" s="131"/>
      <c r="T94" s="166">
        <v>0.5</v>
      </c>
      <c r="U94" s="131"/>
      <c r="V94" s="131"/>
      <c r="W94" s="131"/>
      <c r="X94" s="131"/>
      <c r="Y94" s="166">
        <v>0.5</v>
      </c>
      <c r="Z94" s="131"/>
      <c r="AA94" s="131"/>
      <c r="AB94" s="131"/>
      <c r="AC94" s="131"/>
      <c r="AD94" s="166">
        <v>0.5</v>
      </c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30"/>
      <c r="AS94" s="30"/>
      <c r="AT94" s="30"/>
      <c r="AU94" s="30"/>
      <c r="AV94" s="30"/>
      <c r="AW94" s="30"/>
      <c r="AX94" s="30"/>
      <c r="AY94" s="52"/>
      <c r="AZ94" s="1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</row>
    <row r="95" spans="1:82" ht="15.75">
      <c r="A95">
        <v>76</v>
      </c>
      <c r="E95" s="42">
        <v>32</v>
      </c>
      <c r="F95" s="133" t="s">
        <v>483</v>
      </c>
      <c r="G95" s="134"/>
      <c r="H95" s="16">
        <v>1</v>
      </c>
      <c r="I95" s="172"/>
      <c r="J95" s="30"/>
      <c r="K95" s="30"/>
      <c r="L95" s="30"/>
      <c r="M95" s="30"/>
      <c r="N95" s="30"/>
      <c r="O95" s="166">
        <v>1</v>
      </c>
      <c r="P95" s="30"/>
      <c r="Q95" s="30"/>
      <c r="R95" s="30"/>
      <c r="S95" s="131"/>
      <c r="T95" s="166">
        <v>1</v>
      </c>
      <c r="U95" s="30"/>
      <c r="V95" s="30"/>
      <c r="W95" s="30"/>
      <c r="X95" s="30"/>
      <c r="Y95" s="166">
        <v>0.5</v>
      </c>
      <c r="Z95" s="30"/>
      <c r="AA95" s="30"/>
      <c r="AB95" s="30"/>
      <c r="AC95" s="30"/>
      <c r="AD95" s="166">
        <v>0.5</v>
      </c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52"/>
      <c r="AZ95" s="1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</row>
    <row r="96" spans="1:82" ht="15.75">
      <c r="A96">
        <v>78</v>
      </c>
      <c r="E96" s="42">
        <v>34</v>
      </c>
      <c r="F96" s="133" t="s">
        <v>320</v>
      </c>
      <c r="G96" s="134"/>
      <c r="H96" s="16">
        <v>1</v>
      </c>
      <c r="I96" s="172"/>
      <c r="J96" s="131"/>
      <c r="K96" s="131"/>
      <c r="L96" s="131"/>
      <c r="M96" s="131"/>
      <c r="N96" s="131"/>
      <c r="O96" s="166">
        <v>1</v>
      </c>
      <c r="P96" s="131"/>
      <c r="Q96" s="131"/>
      <c r="R96" s="131"/>
      <c r="S96" s="131"/>
      <c r="T96" s="166">
        <v>0.5</v>
      </c>
      <c r="U96" s="131"/>
      <c r="V96" s="131"/>
      <c r="W96" s="131"/>
      <c r="X96" s="131"/>
      <c r="Y96" s="166">
        <v>0.5</v>
      </c>
      <c r="Z96" s="131"/>
      <c r="AA96" s="131"/>
      <c r="AB96" s="131"/>
      <c r="AC96" s="131"/>
      <c r="AD96" s="166">
        <v>0.5</v>
      </c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30"/>
      <c r="AS96" s="30"/>
      <c r="AT96" s="30"/>
      <c r="AU96" s="30"/>
      <c r="AV96" s="30"/>
      <c r="AW96" s="30"/>
      <c r="AX96" s="30"/>
      <c r="AY96" s="52"/>
      <c r="AZ96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</row>
    <row r="97" spans="1:82" ht="15.75">
      <c r="A97">
        <v>79</v>
      </c>
      <c r="E97" s="42">
        <v>35</v>
      </c>
      <c r="F97" s="133" t="s">
        <v>321</v>
      </c>
      <c r="G97" s="134"/>
      <c r="H97" s="16">
        <v>1</v>
      </c>
      <c r="I97" s="172"/>
      <c r="J97" s="131"/>
      <c r="K97" s="131"/>
      <c r="L97" s="131"/>
      <c r="M97" s="131"/>
      <c r="N97" s="131"/>
      <c r="O97" s="166">
        <v>0.5</v>
      </c>
      <c r="P97" s="131"/>
      <c r="Q97" s="131"/>
      <c r="R97" s="131"/>
      <c r="S97" s="131"/>
      <c r="T97" s="166">
        <v>0.5</v>
      </c>
      <c r="U97" s="131"/>
      <c r="V97" s="131"/>
      <c r="W97" s="131"/>
      <c r="X97" s="131"/>
      <c r="Y97" s="166">
        <v>1</v>
      </c>
      <c r="Z97" s="131"/>
      <c r="AA97" s="131"/>
      <c r="AB97" s="131"/>
      <c r="AC97" s="131"/>
      <c r="AD97" s="166">
        <v>1</v>
      </c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30"/>
      <c r="AS97" s="30"/>
      <c r="AT97" s="30"/>
      <c r="AU97" s="30"/>
      <c r="AV97" s="30"/>
      <c r="AW97" s="30"/>
      <c r="AX97" s="30"/>
      <c r="AY97" s="52"/>
      <c r="AZ97" s="1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</row>
    <row r="98" spans="1:52" ht="15.75">
      <c r="A98">
        <v>80</v>
      </c>
      <c r="E98" s="42">
        <v>36</v>
      </c>
      <c r="F98" s="133" t="s">
        <v>87</v>
      </c>
      <c r="G98" s="134"/>
      <c r="H98" s="60">
        <v>1</v>
      </c>
      <c r="I98" s="170"/>
      <c r="J98" s="131"/>
      <c r="K98" s="131"/>
      <c r="L98" s="131"/>
      <c r="M98" s="166">
        <v>0</v>
      </c>
      <c r="N98" s="131"/>
      <c r="O98" s="166">
        <v>1</v>
      </c>
      <c r="P98" s="131"/>
      <c r="Q98" s="131"/>
      <c r="R98" s="166">
        <v>1</v>
      </c>
      <c r="S98" s="131"/>
      <c r="T98" s="131"/>
      <c r="U98" s="131"/>
      <c r="V98" s="166">
        <v>0.5</v>
      </c>
      <c r="W98" s="166">
        <v>0.5</v>
      </c>
      <c r="X98" s="131"/>
      <c r="Y98" s="166">
        <v>0.5</v>
      </c>
      <c r="Z98" s="131"/>
      <c r="AA98" s="131"/>
      <c r="AB98" s="166">
        <v>0</v>
      </c>
      <c r="AC98" s="131"/>
      <c r="AD98" s="166">
        <v>0.5</v>
      </c>
      <c r="AE98" s="131"/>
      <c r="AF98" s="166">
        <v>1</v>
      </c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75"/>
      <c r="AS98" s="75"/>
      <c r="AT98" s="75"/>
      <c r="AU98" s="75"/>
      <c r="AV98" s="75"/>
      <c r="AW98" s="75"/>
      <c r="AX98" s="75"/>
      <c r="AY98" s="52"/>
      <c r="AZ98" s="1"/>
    </row>
    <row r="99" spans="1:82" ht="15.75">
      <c r="A99">
        <v>59</v>
      </c>
      <c r="E99" s="42">
        <v>15</v>
      </c>
      <c r="F99" s="133" t="s">
        <v>322</v>
      </c>
      <c r="G99" s="134"/>
      <c r="H99" s="16">
        <v>1</v>
      </c>
      <c r="I99" s="172"/>
      <c r="J99" s="131"/>
      <c r="K99" s="131"/>
      <c r="L99" s="131"/>
      <c r="M99" s="166">
        <v>1</v>
      </c>
      <c r="N99" s="131"/>
      <c r="O99" s="131"/>
      <c r="P99" s="131"/>
      <c r="Q99" s="131"/>
      <c r="R99" s="166">
        <v>0</v>
      </c>
      <c r="S99" s="131"/>
      <c r="T99" s="131"/>
      <c r="U99" s="131"/>
      <c r="V99" s="166">
        <v>0.5</v>
      </c>
      <c r="W99" s="166">
        <v>0.5</v>
      </c>
      <c r="X99" s="131"/>
      <c r="Y99" s="166">
        <v>0.5</v>
      </c>
      <c r="Z99" s="131"/>
      <c r="AA99" s="131"/>
      <c r="AB99" s="166">
        <v>0</v>
      </c>
      <c r="AC99" s="131"/>
      <c r="AD99" s="166">
        <v>0.5</v>
      </c>
      <c r="AE99" s="131"/>
      <c r="AF99" s="166">
        <v>0.5</v>
      </c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30"/>
      <c r="AS99" s="30"/>
      <c r="AT99" s="30"/>
      <c r="AU99" s="30"/>
      <c r="AV99" s="30"/>
      <c r="AW99" s="30"/>
      <c r="AX99" s="30"/>
      <c r="AY99" s="52"/>
      <c r="AZ99"/>
      <c r="BB99" s="13"/>
      <c r="BC99" s="13"/>
      <c r="BD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</row>
    <row r="100" spans="1:82" ht="15.75">
      <c r="A100">
        <v>63</v>
      </c>
      <c r="E100" s="42">
        <v>19</v>
      </c>
      <c r="F100" s="133" t="s">
        <v>484</v>
      </c>
      <c r="G100" s="134"/>
      <c r="H100" s="16">
        <v>1</v>
      </c>
      <c r="I100" s="172"/>
      <c r="J100" s="30"/>
      <c r="K100" s="30"/>
      <c r="L100" s="30"/>
      <c r="M100" s="166">
        <v>0.5</v>
      </c>
      <c r="N100" s="30"/>
      <c r="O100" s="30"/>
      <c r="P100" s="30"/>
      <c r="Q100" s="30"/>
      <c r="R100" s="166">
        <v>0.5</v>
      </c>
      <c r="S100" s="30"/>
      <c r="T100" s="30"/>
      <c r="U100" s="30"/>
      <c r="V100" s="166">
        <v>0.5</v>
      </c>
      <c r="W100" s="166">
        <v>0.5</v>
      </c>
      <c r="X100" s="30"/>
      <c r="Y100" s="166">
        <v>0.5</v>
      </c>
      <c r="Z100" s="30"/>
      <c r="AA100" s="30"/>
      <c r="AB100" s="166">
        <v>1</v>
      </c>
      <c r="AC100" s="30"/>
      <c r="AD100" s="166">
        <v>0.5</v>
      </c>
      <c r="AE100" s="30"/>
      <c r="AF100" s="166">
        <v>1</v>
      </c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52"/>
      <c r="AZ100" s="1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</row>
    <row r="101" spans="1:82" ht="15.75">
      <c r="A101">
        <v>66</v>
      </c>
      <c r="E101" s="42">
        <v>22</v>
      </c>
      <c r="F101" s="133" t="s">
        <v>53</v>
      </c>
      <c r="G101" s="134"/>
      <c r="H101" s="60">
        <v>1</v>
      </c>
      <c r="I101" s="170"/>
      <c r="J101" s="30"/>
      <c r="K101" s="30"/>
      <c r="L101" s="30"/>
      <c r="M101" s="30"/>
      <c r="N101" s="30"/>
      <c r="O101" s="166">
        <v>0.5</v>
      </c>
      <c r="P101" s="30"/>
      <c r="Q101" s="30"/>
      <c r="R101" s="30"/>
      <c r="S101" s="30"/>
      <c r="T101" s="166">
        <v>0.5</v>
      </c>
      <c r="U101" s="30"/>
      <c r="V101" s="30"/>
      <c r="W101" s="30"/>
      <c r="X101" s="30"/>
      <c r="Y101" s="166">
        <v>0.5</v>
      </c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131"/>
      <c r="AS101" s="131"/>
      <c r="AT101" s="131"/>
      <c r="AU101" s="131"/>
      <c r="AV101" s="131"/>
      <c r="AW101" s="131"/>
      <c r="AX101" s="131"/>
      <c r="AY101" s="52"/>
      <c r="AZ101" s="1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</row>
    <row r="102" spans="5:82" ht="15.75">
      <c r="E102" s="42"/>
      <c r="F102" s="133" t="s">
        <v>554</v>
      </c>
      <c r="G102" s="134"/>
      <c r="H102" s="60">
        <v>1</v>
      </c>
      <c r="I102" s="170" t="s">
        <v>555</v>
      </c>
      <c r="J102" s="30"/>
      <c r="K102" s="30"/>
      <c r="L102" s="30"/>
      <c r="M102" s="166">
        <v>0.5</v>
      </c>
      <c r="N102" s="30"/>
      <c r="O102" s="30"/>
      <c r="P102" s="30"/>
      <c r="Q102" s="30"/>
      <c r="R102" s="166">
        <v>0.5</v>
      </c>
      <c r="S102" s="30"/>
      <c r="T102" s="30"/>
      <c r="U102" s="30"/>
      <c r="V102" s="166">
        <v>0.5</v>
      </c>
      <c r="W102" s="166">
        <v>0.5</v>
      </c>
      <c r="X102" s="30"/>
      <c r="Y102" s="30"/>
      <c r="Z102" s="30"/>
      <c r="AA102" s="30"/>
      <c r="AB102" s="166">
        <v>0.5</v>
      </c>
      <c r="AC102" s="30"/>
      <c r="AD102" s="30"/>
      <c r="AE102" s="30"/>
      <c r="AF102" s="166">
        <v>1</v>
      </c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131"/>
      <c r="AS102" s="131"/>
      <c r="AT102" s="131"/>
      <c r="AU102" s="131"/>
      <c r="AV102" s="131"/>
      <c r="AW102" s="131"/>
      <c r="AX102" s="131"/>
      <c r="AY102" s="52"/>
      <c r="AZ102" s="1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</row>
    <row r="103" spans="1:82" ht="15.75">
      <c r="A103">
        <v>60</v>
      </c>
      <c r="E103" s="42">
        <v>16</v>
      </c>
      <c r="F103" s="133" t="s">
        <v>49</v>
      </c>
      <c r="G103" s="134"/>
      <c r="H103" s="16">
        <v>1</v>
      </c>
      <c r="I103" s="172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166">
        <v>1</v>
      </c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52"/>
      <c r="AZ103" s="1"/>
      <c r="BB103" s="13"/>
      <c r="BC103" s="13"/>
      <c r="BD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</row>
    <row r="104" spans="1:82" ht="15.75">
      <c r="A104">
        <v>64</v>
      </c>
      <c r="E104" s="42">
        <v>20</v>
      </c>
      <c r="F104" s="133" t="s">
        <v>51</v>
      </c>
      <c r="G104" s="134"/>
      <c r="H104" s="60">
        <v>1</v>
      </c>
      <c r="I104" s="170" t="s">
        <v>595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166">
        <v>1</v>
      </c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131"/>
      <c r="AS104" s="131"/>
      <c r="AT104" s="131"/>
      <c r="AU104" s="131"/>
      <c r="AV104" s="131"/>
      <c r="AW104" s="131"/>
      <c r="AX104" s="131"/>
      <c r="AY104" s="52"/>
      <c r="AZ104" s="1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</row>
    <row r="105" spans="1:82" ht="15.75">
      <c r="A105">
        <v>65</v>
      </c>
      <c r="E105" s="42">
        <v>21</v>
      </c>
      <c r="F105" s="133" t="s">
        <v>323</v>
      </c>
      <c r="G105" s="134"/>
      <c r="H105" s="16">
        <v>1</v>
      </c>
      <c r="I105" s="172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131"/>
      <c r="AS105" s="131"/>
      <c r="AT105" s="131"/>
      <c r="AU105" s="131"/>
      <c r="AV105" s="131"/>
      <c r="AW105" s="131"/>
      <c r="AX105" s="131"/>
      <c r="AY105" s="52"/>
      <c r="AZ105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</row>
    <row r="106" spans="5:82" ht="15.75">
      <c r="E106" s="42"/>
      <c r="F106" s="133" t="s">
        <v>52</v>
      </c>
      <c r="G106" s="134"/>
      <c r="H106" s="60">
        <v>1</v>
      </c>
      <c r="I106" s="17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131"/>
      <c r="AS106" s="131"/>
      <c r="AT106" s="131"/>
      <c r="AU106" s="131"/>
      <c r="AV106" s="131"/>
      <c r="AW106" s="131"/>
      <c r="AX106" s="131"/>
      <c r="AY106" s="52"/>
      <c r="AZ106" s="1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</row>
    <row r="107" spans="1:82" ht="15.75">
      <c r="A107">
        <v>77</v>
      </c>
      <c r="E107" s="42">
        <v>33</v>
      </c>
      <c r="F107" s="133" t="s">
        <v>157</v>
      </c>
      <c r="G107" s="134"/>
      <c r="H107" s="16">
        <v>1</v>
      </c>
      <c r="I107" s="172"/>
      <c r="J107" s="131"/>
      <c r="K107" s="166">
        <v>1</v>
      </c>
      <c r="L107" s="131"/>
      <c r="M107" s="131"/>
      <c r="N107" s="131"/>
      <c r="O107" s="131"/>
      <c r="P107" s="166">
        <v>1</v>
      </c>
      <c r="Q107" s="131"/>
      <c r="R107" s="131"/>
      <c r="S107" s="131"/>
      <c r="T107" s="131"/>
      <c r="U107" s="166">
        <v>1</v>
      </c>
      <c r="V107" s="131"/>
      <c r="W107" s="131"/>
      <c r="X107" s="131"/>
      <c r="Y107" s="131"/>
      <c r="Z107" s="131"/>
      <c r="AA107" s="131"/>
      <c r="AB107" s="131"/>
      <c r="AC107" s="131"/>
      <c r="AD107" s="166">
        <v>1</v>
      </c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30"/>
      <c r="AS107" s="30"/>
      <c r="AT107" s="30"/>
      <c r="AU107" s="30"/>
      <c r="AV107" s="30"/>
      <c r="AW107" s="30"/>
      <c r="AX107" s="30"/>
      <c r="AY107" s="52"/>
      <c r="AZ107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</row>
    <row r="108" spans="1:82" ht="15.75">
      <c r="A108">
        <v>81</v>
      </c>
      <c r="E108" s="42">
        <v>37</v>
      </c>
      <c r="F108" s="133" t="s">
        <v>86</v>
      </c>
      <c r="G108" s="134"/>
      <c r="H108" s="60">
        <v>1</v>
      </c>
      <c r="I108" s="170"/>
      <c r="J108" s="131"/>
      <c r="K108" s="166">
        <v>1</v>
      </c>
      <c r="L108" s="131"/>
      <c r="M108" s="131"/>
      <c r="N108" s="131"/>
      <c r="O108" s="131"/>
      <c r="P108" s="166">
        <v>1</v>
      </c>
      <c r="Q108" s="131"/>
      <c r="R108" s="131"/>
      <c r="S108" s="131"/>
      <c r="T108" s="131"/>
      <c r="U108" s="166">
        <v>0.5</v>
      </c>
      <c r="V108" s="131"/>
      <c r="W108" s="131"/>
      <c r="X108" s="131"/>
      <c r="Y108" s="131"/>
      <c r="Z108" s="131"/>
      <c r="AA108" s="131"/>
      <c r="AB108" s="131"/>
      <c r="AC108" s="131"/>
      <c r="AD108" s="166">
        <v>1</v>
      </c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75"/>
      <c r="AS108" s="75"/>
      <c r="AT108" s="75"/>
      <c r="AU108" s="75"/>
      <c r="AV108" s="75"/>
      <c r="AW108" s="75"/>
      <c r="AX108" s="75"/>
      <c r="AY108" s="52"/>
      <c r="AZ108" s="1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</row>
    <row r="109" spans="1:82" ht="15.75">
      <c r="A109">
        <v>82</v>
      </c>
      <c r="E109" s="42">
        <v>38</v>
      </c>
      <c r="F109" s="133" t="s">
        <v>50</v>
      </c>
      <c r="G109" s="134"/>
      <c r="H109" s="60">
        <v>1</v>
      </c>
      <c r="I109" s="170"/>
      <c r="J109" s="30"/>
      <c r="K109" s="166">
        <v>1</v>
      </c>
      <c r="L109" s="30"/>
      <c r="M109" s="30"/>
      <c r="N109" s="30"/>
      <c r="O109" s="30"/>
      <c r="P109" s="166">
        <v>1</v>
      </c>
      <c r="Q109" s="30"/>
      <c r="R109" s="30"/>
      <c r="S109" s="30"/>
      <c r="T109" s="30"/>
      <c r="U109" s="166">
        <v>0</v>
      </c>
      <c r="V109" s="30"/>
      <c r="W109" s="30"/>
      <c r="X109" s="30"/>
      <c r="Y109" s="30"/>
      <c r="Z109" s="30"/>
      <c r="AA109" s="30"/>
      <c r="AB109" s="30"/>
      <c r="AC109" s="30"/>
      <c r="AD109" s="166">
        <v>0.5</v>
      </c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75"/>
      <c r="AS109" s="75"/>
      <c r="AT109" s="75"/>
      <c r="AU109" s="75"/>
      <c r="AV109" s="75"/>
      <c r="AW109" s="75"/>
      <c r="AX109" s="75"/>
      <c r="AY109" s="52"/>
      <c r="AZ109" s="1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</row>
    <row r="110" spans="1:82" ht="15.75">
      <c r="A110">
        <v>83</v>
      </c>
      <c r="E110" s="42">
        <v>39</v>
      </c>
      <c r="F110" s="133" t="s">
        <v>80</v>
      </c>
      <c r="G110" s="134"/>
      <c r="H110" s="60">
        <v>1</v>
      </c>
      <c r="I110" s="170"/>
      <c r="J110" s="131"/>
      <c r="K110" s="166">
        <v>1</v>
      </c>
      <c r="L110" s="131"/>
      <c r="M110" s="131"/>
      <c r="N110" s="131"/>
      <c r="O110" s="131"/>
      <c r="P110" s="166">
        <v>1</v>
      </c>
      <c r="Q110" s="131"/>
      <c r="R110" s="131"/>
      <c r="S110" s="131"/>
      <c r="T110" s="131"/>
      <c r="U110" s="166">
        <v>0.5</v>
      </c>
      <c r="V110" s="131"/>
      <c r="W110" s="131"/>
      <c r="X110" s="131"/>
      <c r="Y110" s="131"/>
      <c r="Z110" s="131"/>
      <c r="AA110" s="131"/>
      <c r="AB110" s="131"/>
      <c r="AC110" s="131"/>
      <c r="AD110" s="166">
        <v>1</v>
      </c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75"/>
      <c r="AS110" s="75"/>
      <c r="AT110" s="75"/>
      <c r="AU110" s="75"/>
      <c r="AV110" s="75"/>
      <c r="AW110" s="75"/>
      <c r="AX110" s="75"/>
      <c r="AY110" s="52"/>
      <c r="AZ110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</row>
    <row r="111" spans="1:52" ht="15.75">
      <c r="A111">
        <v>84</v>
      </c>
      <c r="E111" s="55"/>
      <c r="F111" s="133"/>
      <c r="G111" s="134"/>
      <c r="H111" s="63"/>
      <c r="I111" s="179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52"/>
      <c r="AZ111" s="1"/>
    </row>
    <row r="112" spans="1:126" ht="15.75">
      <c r="A112">
        <v>85</v>
      </c>
      <c r="E112" s="45"/>
      <c r="F112" s="1"/>
      <c r="H112" s="60" t="s">
        <v>1</v>
      </c>
      <c r="I112" s="170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52"/>
      <c r="AZ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</row>
    <row r="113" spans="1:126" ht="18">
      <c r="A113">
        <v>86</v>
      </c>
      <c r="C113" s="51">
        <v>3</v>
      </c>
      <c r="E113" s="46"/>
      <c r="F113" s="48" t="s">
        <v>8</v>
      </c>
      <c r="G113" s="58" t="s">
        <v>1</v>
      </c>
      <c r="H113" s="58" t="s">
        <v>1</v>
      </c>
      <c r="I113" s="180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9"/>
      <c r="AV113" s="159"/>
      <c r="AW113" s="159"/>
      <c r="AX113" s="159"/>
      <c r="AY113" s="52"/>
      <c r="AZ11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</row>
    <row r="114" spans="1:126" ht="15.75">
      <c r="A114">
        <v>87</v>
      </c>
      <c r="E114" s="77"/>
      <c r="F114" s="79">
        <f>'RESUM MENSUAL ENVASOS'!F10</f>
        <v>3886</v>
      </c>
      <c r="G114" s="67"/>
      <c r="H114" s="67"/>
      <c r="I114" s="17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52"/>
      <c r="AZ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</row>
    <row r="115" spans="1:126" ht="24" customHeight="1">
      <c r="A115">
        <v>88</v>
      </c>
      <c r="E115" s="55"/>
      <c r="F115" s="43" t="s">
        <v>6</v>
      </c>
      <c r="G115" s="43"/>
      <c r="H115" s="16" t="s">
        <v>1</v>
      </c>
      <c r="I115" s="172"/>
      <c r="J115" s="142"/>
      <c r="K115" s="142">
        <f aca="true" t="shared" si="6" ref="K115:AC115">K7</f>
        <v>1</v>
      </c>
      <c r="L115" s="142">
        <f t="shared" si="6"/>
        <v>2</v>
      </c>
      <c r="M115" s="142">
        <f t="shared" si="6"/>
        <v>5</v>
      </c>
      <c r="N115" s="142">
        <f t="shared" si="6"/>
        <v>6</v>
      </c>
      <c r="O115" s="142">
        <f t="shared" si="6"/>
        <v>7</v>
      </c>
      <c r="P115" s="142">
        <f t="shared" si="6"/>
        <v>8</v>
      </c>
      <c r="Q115" s="142">
        <f t="shared" si="6"/>
        <v>9</v>
      </c>
      <c r="R115" s="142">
        <f t="shared" si="6"/>
        <v>12</v>
      </c>
      <c r="S115" s="142">
        <f t="shared" si="6"/>
        <v>13</v>
      </c>
      <c r="T115" s="142">
        <f t="shared" si="6"/>
        <v>14</v>
      </c>
      <c r="U115" s="142">
        <f t="shared" si="6"/>
        <v>15</v>
      </c>
      <c r="V115" s="142">
        <f t="shared" si="6"/>
        <v>16</v>
      </c>
      <c r="W115" s="142">
        <f t="shared" si="6"/>
        <v>19</v>
      </c>
      <c r="X115" s="142">
        <f t="shared" si="6"/>
        <v>20</v>
      </c>
      <c r="Y115" s="142">
        <f t="shared" si="6"/>
        <v>21</v>
      </c>
      <c r="Z115" s="142">
        <f t="shared" si="6"/>
        <v>22</v>
      </c>
      <c r="AA115" s="142">
        <f t="shared" si="6"/>
        <v>23</v>
      </c>
      <c r="AB115" s="142">
        <f t="shared" si="6"/>
        <v>26</v>
      </c>
      <c r="AC115" s="142">
        <f t="shared" si="6"/>
        <v>27</v>
      </c>
      <c r="AD115" s="142">
        <f aca="true" t="shared" si="7" ref="AD115:AN115">AD7</f>
        <v>28</v>
      </c>
      <c r="AE115" s="142">
        <f t="shared" si="7"/>
        <v>29</v>
      </c>
      <c r="AF115" s="142">
        <f t="shared" si="7"/>
        <v>30</v>
      </c>
      <c r="AG115" s="142">
        <f t="shared" si="7"/>
        <v>0</v>
      </c>
      <c r="AH115" s="142">
        <f t="shared" si="7"/>
        <v>0</v>
      </c>
      <c r="AI115" s="142">
        <f t="shared" si="7"/>
        <v>0</v>
      </c>
      <c r="AJ115" s="142">
        <f t="shared" si="7"/>
        <v>0</v>
      </c>
      <c r="AK115" s="142">
        <f t="shared" si="7"/>
        <v>0</v>
      </c>
      <c r="AL115" s="142">
        <f t="shared" si="7"/>
        <v>0</v>
      </c>
      <c r="AM115" s="142">
        <f t="shared" si="7"/>
        <v>0</v>
      </c>
      <c r="AN115" s="142">
        <f t="shared" si="7"/>
        <v>0</v>
      </c>
      <c r="AO115" s="142">
        <f aca="true" t="shared" si="8" ref="AO115:AX115">AO7</f>
        <v>0</v>
      </c>
      <c r="AP115" s="142">
        <f t="shared" si="8"/>
        <v>0</v>
      </c>
      <c r="AQ115" s="142">
        <f t="shared" si="8"/>
        <v>0</v>
      </c>
      <c r="AR115" s="142">
        <f t="shared" si="8"/>
        <v>0</v>
      </c>
      <c r="AS115" s="142">
        <f t="shared" si="8"/>
        <v>0</v>
      </c>
      <c r="AT115" s="142">
        <f t="shared" si="8"/>
        <v>0</v>
      </c>
      <c r="AU115" s="142">
        <f t="shared" si="8"/>
        <v>0</v>
      </c>
      <c r="AV115" s="142">
        <f t="shared" si="8"/>
        <v>0</v>
      </c>
      <c r="AW115" s="142">
        <f t="shared" si="8"/>
        <v>0</v>
      </c>
      <c r="AX115" s="142">
        <f t="shared" si="8"/>
        <v>0</v>
      </c>
      <c r="AY115" s="52"/>
      <c r="AZ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</row>
    <row r="116" spans="1:255" ht="15.75">
      <c r="A116">
        <v>89</v>
      </c>
      <c r="E116" s="65">
        <v>1</v>
      </c>
      <c r="F116" s="133" t="s">
        <v>324</v>
      </c>
      <c r="G116" s="134">
        <v>1</v>
      </c>
      <c r="H116" s="60">
        <v>1</v>
      </c>
      <c r="I116" s="170">
        <v>5</v>
      </c>
      <c r="J116" s="131"/>
      <c r="K116" s="131"/>
      <c r="L116" s="166">
        <v>1</v>
      </c>
      <c r="M116" s="131"/>
      <c r="N116" s="166">
        <v>1</v>
      </c>
      <c r="O116" s="131"/>
      <c r="P116" s="131"/>
      <c r="Q116" s="166">
        <v>1</v>
      </c>
      <c r="R116" s="131"/>
      <c r="S116" s="131"/>
      <c r="T116" s="166">
        <v>1</v>
      </c>
      <c r="U116" s="131"/>
      <c r="V116" s="166">
        <v>1</v>
      </c>
      <c r="W116" s="131"/>
      <c r="X116" s="166">
        <v>1</v>
      </c>
      <c r="Y116" s="131"/>
      <c r="Z116" s="131"/>
      <c r="AA116" s="167">
        <v>1</v>
      </c>
      <c r="AB116" s="166">
        <v>1</v>
      </c>
      <c r="AC116" s="131"/>
      <c r="AD116" s="131"/>
      <c r="AE116" s="131"/>
      <c r="AF116" s="166">
        <v>1</v>
      </c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52"/>
      <c r="AZ116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</row>
    <row r="117" spans="1:116" ht="15.75">
      <c r="A117">
        <v>90</v>
      </c>
      <c r="E117" s="65">
        <v>2</v>
      </c>
      <c r="F117" s="133" t="s">
        <v>123</v>
      </c>
      <c r="G117" s="134">
        <v>1</v>
      </c>
      <c r="H117" s="60">
        <v>1</v>
      </c>
      <c r="I117" s="170">
        <v>5</v>
      </c>
      <c r="J117" s="131"/>
      <c r="K117" s="131"/>
      <c r="L117" s="166">
        <v>1</v>
      </c>
      <c r="M117" s="131"/>
      <c r="N117" s="166">
        <v>1</v>
      </c>
      <c r="O117" s="131"/>
      <c r="P117" s="131"/>
      <c r="Q117" s="166">
        <v>1</v>
      </c>
      <c r="R117" s="131"/>
      <c r="S117" s="131"/>
      <c r="T117" s="166">
        <v>1</v>
      </c>
      <c r="U117" s="131"/>
      <c r="V117" s="166">
        <v>0.5</v>
      </c>
      <c r="W117" s="131"/>
      <c r="X117" s="167">
        <v>1</v>
      </c>
      <c r="Y117" s="131"/>
      <c r="Z117" s="131"/>
      <c r="AA117" s="166">
        <v>1</v>
      </c>
      <c r="AB117" s="166">
        <v>1</v>
      </c>
      <c r="AC117" s="131"/>
      <c r="AD117" s="131"/>
      <c r="AE117" s="131"/>
      <c r="AF117" s="166">
        <v>1</v>
      </c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52"/>
      <c r="AZ117" s="1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</row>
    <row r="118" spans="5:116" ht="15.75">
      <c r="E118" s="65">
        <v>3</v>
      </c>
      <c r="F118" s="133" t="s">
        <v>485</v>
      </c>
      <c r="G118" s="134">
        <v>1</v>
      </c>
      <c r="H118" s="60">
        <v>1</v>
      </c>
      <c r="I118" s="170">
        <v>5</v>
      </c>
      <c r="J118" s="131"/>
      <c r="K118" s="131"/>
      <c r="L118" s="166">
        <v>1</v>
      </c>
      <c r="M118" s="131"/>
      <c r="N118" s="166">
        <v>1</v>
      </c>
      <c r="O118" s="131"/>
      <c r="P118" s="131"/>
      <c r="Q118" s="166">
        <v>1</v>
      </c>
      <c r="R118" s="131"/>
      <c r="S118" s="131"/>
      <c r="T118" s="166">
        <v>1</v>
      </c>
      <c r="U118" s="131"/>
      <c r="V118" s="166">
        <v>1</v>
      </c>
      <c r="W118" s="131"/>
      <c r="X118" s="166">
        <v>1</v>
      </c>
      <c r="Y118" s="131"/>
      <c r="Z118" s="131"/>
      <c r="AA118" s="166">
        <v>1</v>
      </c>
      <c r="AB118" s="167">
        <v>1</v>
      </c>
      <c r="AC118" s="131"/>
      <c r="AD118" s="131"/>
      <c r="AE118" s="131"/>
      <c r="AF118" s="166">
        <v>1</v>
      </c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52"/>
      <c r="AZ118" s="1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</row>
    <row r="119" spans="1:85" ht="15.75">
      <c r="A119">
        <v>91</v>
      </c>
      <c r="E119" s="65">
        <v>4</v>
      </c>
      <c r="F119" s="133" t="s">
        <v>182</v>
      </c>
      <c r="G119" s="134">
        <v>1</v>
      </c>
      <c r="H119" s="60">
        <v>1</v>
      </c>
      <c r="I119" s="170">
        <v>5</v>
      </c>
      <c r="J119" s="53"/>
      <c r="K119" s="53"/>
      <c r="L119" s="53"/>
      <c r="M119" s="53"/>
      <c r="N119" s="166">
        <v>1</v>
      </c>
      <c r="O119" s="53"/>
      <c r="P119" s="53"/>
      <c r="Q119" s="53"/>
      <c r="R119" s="53"/>
      <c r="S119" s="53"/>
      <c r="T119" s="166">
        <v>0.5</v>
      </c>
      <c r="U119" s="53"/>
      <c r="V119" s="53"/>
      <c r="W119" s="53"/>
      <c r="X119" s="53"/>
      <c r="Y119" s="166">
        <v>1</v>
      </c>
      <c r="Z119" s="53"/>
      <c r="AA119" s="53"/>
      <c r="AB119" s="166">
        <v>0.5</v>
      </c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2"/>
      <c r="AZ119" s="1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</row>
    <row r="120" spans="1:84" ht="15.75">
      <c r="A120">
        <v>98</v>
      </c>
      <c r="E120" s="65">
        <v>5</v>
      </c>
      <c r="F120" s="133" t="s">
        <v>129</v>
      </c>
      <c r="G120" s="134"/>
      <c r="H120" s="60">
        <v>1</v>
      </c>
      <c r="I120" s="170">
        <v>3</v>
      </c>
      <c r="J120" s="53"/>
      <c r="K120" s="53"/>
      <c r="L120" s="53"/>
      <c r="M120" s="53"/>
      <c r="N120" s="166">
        <v>1</v>
      </c>
      <c r="O120" s="53"/>
      <c r="P120" s="53"/>
      <c r="Q120" s="53"/>
      <c r="R120" s="53"/>
      <c r="S120" s="53"/>
      <c r="T120" s="166">
        <v>1</v>
      </c>
      <c r="U120" s="53"/>
      <c r="V120" s="53"/>
      <c r="W120" s="53"/>
      <c r="X120" s="53"/>
      <c r="Y120" s="166">
        <v>1</v>
      </c>
      <c r="Z120" s="53"/>
      <c r="AA120" s="53"/>
      <c r="AB120" s="166">
        <v>0.5</v>
      </c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2"/>
      <c r="AZ120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1:84" ht="15.75">
      <c r="A121">
        <v>99</v>
      </c>
      <c r="E121" s="65">
        <v>6</v>
      </c>
      <c r="F121" s="133" t="s">
        <v>130</v>
      </c>
      <c r="G121" s="134"/>
      <c r="H121" s="16">
        <v>1</v>
      </c>
      <c r="I121" s="172">
        <v>5</v>
      </c>
      <c r="J121" s="53"/>
      <c r="K121" s="53"/>
      <c r="L121" s="166">
        <v>1</v>
      </c>
      <c r="M121" s="53"/>
      <c r="N121" s="166">
        <v>1</v>
      </c>
      <c r="O121" s="53"/>
      <c r="P121" s="53"/>
      <c r="Q121" s="166">
        <v>1</v>
      </c>
      <c r="R121" s="53"/>
      <c r="S121" s="53"/>
      <c r="T121" s="166">
        <v>1</v>
      </c>
      <c r="U121" s="53"/>
      <c r="V121" s="166">
        <v>1</v>
      </c>
      <c r="W121" s="53"/>
      <c r="X121" s="166">
        <v>1</v>
      </c>
      <c r="Y121" s="53"/>
      <c r="Z121" s="53"/>
      <c r="AA121" s="166">
        <v>1</v>
      </c>
      <c r="AB121" s="167">
        <v>1</v>
      </c>
      <c r="AC121" s="53"/>
      <c r="AD121" s="53"/>
      <c r="AE121" s="53"/>
      <c r="AF121" s="166">
        <v>1</v>
      </c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2"/>
      <c r="AZ121" s="1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1:82" ht="15.75">
      <c r="A122">
        <v>100</v>
      </c>
      <c r="E122" s="65">
        <v>7</v>
      </c>
      <c r="F122" s="133" t="s">
        <v>131</v>
      </c>
      <c r="G122" s="134">
        <v>1</v>
      </c>
      <c r="H122" s="16">
        <v>1</v>
      </c>
      <c r="I122" s="172">
        <v>5</v>
      </c>
      <c r="J122" s="131"/>
      <c r="K122" s="131"/>
      <c r="L122" s="131"/>
      <c r="M122" s="131"/>
      <c r="N122" s="166">
        <v>0.5</v>
      </c>
      <c r="O122" s="131"/>
      <c r="P122" s="131"/>
      <c r="Q122" s="131"/>
      <c r="R122" s="131"/>
      <c r="S122" s="131"/>
      <c r="T122" s="166">
        <v>0.5</v>
      </c>
      <c r="U122" s="131"/>
      <c r="V122" s="131"/>
      <c r="W122" s="131"/>
      <c r="X122" s="131"/>
      <c r="Y122" s="166">
        <v>1</v>
      </c>
      <c r="Z122" s="131"/>
      <c r="AA122" s="131"/>
      <c r="AB122" s="166">
        <v>1</v>
      </c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52"/>
      <c r="AZ122" s="1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</row>
    <row r="123" spans="1:84" ht="15.75">
      <c r="A123">
        <v>101</v>
      </c>
      <c r="E123" s="65">
        <v>8</v>
      </c>
      <c r="F123" s="133" t="s">
        <v>132</v>
      </c>
      <c r="G123" s="134"/>
      <c r="H123" s="60">
        <v>1</v>
      </c>
      <c r="I123" s="170" t="s">
        <v>556</v>
      </c>
      <c r="J123" s="53"/>
      <c r="K123" s="53"/>
      <c r="L123" s="53"/>
      <c r="M123" s="53"/>
      <c r="N123" s="166">
        <v>0.5</v>
      </c>
      <c r="O123" s="53"/>
      <c r="P123" s="53"/>
      <c r="Q123" s="53"/>
      <c r="R123" s="53"/>
      <c r="S123" s="53"/>
      <c r="T123" s="166">
        <v>1</v>
      </c>
      <c r="U123" s="53"/>
      <c r="V123" s="53"/>
      <c r="W123" s="53"/>
      <c r="X123" s="53"/>
      <c r="Y123" s="166">
        <v>1</v>
      </c>
      <c r="Z123" s="53"/>
      <c r="AA123" s="53"/>
      <c r="AB123" s="166">
        <v>1</v>
      </c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2"/>
      <c r="AZ12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1:84" ht="15.75">
      <c r="A124">
        <v>102</v>
      </c>
      <c r="E124" s="65">
        <v>9</v>
      </c>
      <c r="F124" s="133" t="s">
        <v>133</v>
      </c>
      <c r="G124" s="134"/>
      <c r="H124" s="60">
        <v>1</v>
      </c>
      <c r="I124" s="170">
        <v>5</v>
      </c>
      <c r="J124" s="53"/>
      <c r="K124" s="53"/>
      <c r="L124" s="53"/>
      <c r="M124" s="53"/>
      <c r="N124" s="166">
        <v>1</v>
      </c>
      <c r="O124" s="53"/>
      <c r="P124" s="53"/>
      <c r="Q124" s="53"/>
      <c r="R124" s="53"/>
      <c r="S124" s="53"/>
      <c r="T124" s="166">
        <v>1</v>
      </c>
      <c r="U124" s="53"/>
      <c r="V124" s="53"/>
      <c r="W124" s="53"/>
      <c r="X124" s="53"/>
      <c r="Y124" s="166">
        <v>1</v>
      </c>
      <c r="Z124" s="53"/>
      <c r="AA124" s="53"/>
      <c r="AB124" s="166">
        <v>0.5</v>
      </c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2"/>
      <c r="AZ124" s="1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1:84" ht="15.75">
      <c r="A125">
        <v>103</v>
      </c>
      <c r="E125" s="65">
        <v>10</v>
      </c>
      <c r="F125" s="133" t="s">
        <v>134</v>
      </c>
      <c r="G125" s="134"/>
      <c r="H125" s="16">
        <v>1</v>
      </c>
      <c r="I125" s="172">
        <v>5</v>
      </c>
      <c r="J125" s="53"/>
      <c r="K125" s="53"/>
      <c r="L125" s="53"/>
      <c r="M125" s="53"/>
      <c r="N125" s="166">
        <v>1</v>
      </c>
      <c r="O125" s="53"/>
      <c r="P125" s="53"/>
      <c r="Q125" s="53"/>
      <c r="R125" s="53"/>
      <c r="S125" s="53"/>
      <c r="T125" s="166">
        <v>1</v>
      </c>
      <c r="U125" s="53"/>
      <c r="V125" s="53"/>
      <c r="W125" s="53"/>
      <c r="X125" s="53"/>
      <c r="Y125" s="166">
        <v>1</v>
      </c>
      <c r="Z125" s="53"/>
      <c r="AA125" s="53"/>
      <c r="AB125" s="166">
        <v>0.5</v>
      </c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2"/>
      <c r="AZ125" s="1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1:84" ht="15.75">
      <c r="A126">
        <v>104</v>
      </c>
      <c r="E126" s="65">
        <v>11</v>
      </c>
      <c r="F126" s="133" t="s">
        <v>325</v>
      </c>
      <c r="G126" s="134"/>
      <c r="H126" s="60">
        <v>1</v>
      </c>
      <c r="I126" s="170">
        <v>5</v>
      </c>
      <c r="J126" s="53"/>
      <c r="K126" s="53"/>
      <c r="L126" s="53"/>
      <c r="M126" s="53"/>
      <c r="N126" s="166">
        <v>0.5</v>
      </c>
      <c r="O126" s="53"/>
      <c r="P126" s="53"/>
      <c r="Q126" s="53"/>
      <c r="R126" s="53"/>
      <c r="S126" s="53"/>
      <c r="T126" s="166">
        <v>1</v>
      </c>
      <c r="U126" s="53"/>
      <c r="V126" s="53"/>
      <c r="W126" s="53"/>
      <c r="X126" s="53"/>
      <c r="Y126" s="166">
        <v>1</v>
      </c>
      <c r="Z126" s="53"/>
      <c r="AA126" s="53"/>
      <c r="AB126" s="166">
        <v>1</v>
      </c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2"/>
      <c r="AZ126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1:84" ht="15.75">
      <c r="A127">
        <v>105</v>
      </c>
      <c r="E127" s="65">
        <v>12</v>
      </c>
      <c r="F127" s="133" t="s">
        <v>326</v>
      </c>
      <c r="G127" s="134"/>
      <c r="H127" s="60">
        <v>1</v>
      </c>
      <c r="I127" s="170" t="s">
        <v>556</v>
      </c>
      <c r="J127" s="53"/>
      <c r="K127" s="53"/>
      <c r="L127" s="53"/>
      <c r="M127" s="53"/>
      <c r="N127" s="166">
        <v>1</v>
      </c>
      <c r="O127" s="53"/>
      <c r="P127" s="53"/>
      <c r="Q127" s="53"/>
      <c r="R127" s="53"/>
      <c r="S127" s="53"/>
      <c r="T127" s="166">
        <v>1</v>
      </c>
      <c r="U127" s="53"/>
      <c r="V127" s="53"/>
      <c r="W127" s="53"/>
      <c r="X127" s="53"/>
      <c r="Y127" s="166">
        <v>1</v>
      </c>
      <c r="Z127" s="53"/>
      <c r="AA127" s="53"/>
      <c r="AB127" s="166">
        <v>1</v>
      </c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2"/>
      <c r="AZ127" s="1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1:84" ht="15.75">
      <c r="A128">
        <v>106</v>
      </c>
      <c r="E128" s="65">
        <v>13</v>
      </c>
      <c r="F128" s="133" t="s">
        <v>33</v>
      </c>
      <c r="G128" s="134"/>
      <c r="H128" s="60">
        <v>1</v>
      </c>
      <c r="I128" s="170">
        <v>5</v>
      </c>
      <c r="J128" s="75"/>
      <c r="K128" s="75"/>
      <c r="L128" s="75"/>
      <c r="M128" s="75"/>
      <c r="N128" s="166">
        <v>0.5</v>
      </c>
      <c r="O128" s="75"/>
      <c r="P128" s="75"/>
      <c r="Q128" s="75"/>
      <c r="R128" s="75"/>
      <c r="S128" s="75"/>
      <c r="T128" s="166">
        <v>1</v>
      </c>
      <c r="U128" s="75"/>
      <c r="V128" s="75"/>
      <c r="W128" s="75"/>
      <c r="X128" s="75"/>
      <c r="Y128" s="75"/>
      <c r="Z128" s="75"/>
      <c r="AA128" s="75"/>
      <c r="AB128" s="166">
        <v>1</v>
      </c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52"/>
      <c r="AZ128" s="1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1:84" ht="15.75">
      <c r="A129">
        <v>107</v>
      </c>
      <c r="E129" s="65">
        <v>14</v>
      </c>
      <c r="F129" s="133" t="s">
        <v>33</v>
      </c>
      <c r="G129" s="134"/>
      <c r="H129" s="60">
        <v>1</v>
      </c>
      <c r="I129" s="170">
        <v>5</v>
      </c>
      <c r="J129" s="75"/>
      <c r="K129" s="75"/>
      <c r="L129" s="75"/>
      <c r="M129" s="75"/>
      <c r="N129" s="166">
        <v>1</v>
      </c>
      <c r="O129" s="75"/>
      <c r="P129" s="75"/>
      <c r="Q129" s="75"/>
      <c r="R129" s="75"/>
      <c r="S129" s="75"/>
      <c r="T129" s="166">
        <v>0.5</v>
      </c>
      <c r="U129" s="75"/>
      <c r="V129" s="75"/>
      <c r="W129" s="75"/>
      <c r="X129" s="75"/>
      <c r="Y129" s="75"/>
      <c r="Z129" s="75"/>
      <c r="AA129" s="75"/>
      <c r="AB129" s="166">
        <v>1</v>
      </c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52"/>
      <c r="AZ129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1:84" ht="15.75">
      <c r="A130">
        <v>108</v>
      </c>
      <c r="E130" s="65">
        <v>15</v>
      </c>
      <c r="F130" s="133" t="s">
        <v>172</v>
      </c>
      <c r="G130" s="134"/>
      <c r="H130" s="60">
        <v>1</v>
      </c>
      <c r="I130" s="170" t="s">
        <v>556</v>
      </c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166">
        <v>1</v>
      </c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52"/>
      <c r="AZ130" s="1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1:84" ht="15.75">
      <c r="A131">
        <v>92</v>
      </c>
      <c r="E131" s="65">
        <v>16</v>
      </c>
      <c r="F131" s="133" t="s">
        <v>124</v>
      </c>
      <c r="G131" s="134"/>
      <c r="H131" s="60">
        <v>1</v>
      </c>
      <c r="I131" s="170">
        <v>5</v>
      </c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67">
        <v>1</v>
      </c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52"/>
      <c r="AZ131" s="1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1:84" ht="15.75">
      <c r="A132">
        <v>93</v>
      </c>
      <c r="E132" s="65">
        <v>17</v>
      </c>
      <c r="F132" s="133" t="s">
        <v>125</v>
      </c>
      <c r="G132" s="134"/>
      <c r="H132" s="16">
        <v>1</v>
      </c>
      <c r="I132" s="172">
        <v>5</v>
      </c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66">
        <v>1</v>
      </c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52"/>
      <c r="AZ132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1:84" ht="15.75">
      <c r="A133">
        <v>94</v>
      </c>
      <c r="E133" s="65">
        <v>18</v>
      </c>
      <c r="F133" s="133" t="s">
        <v>126</v>
      </c>
      <c r="G133" s="134"/>
      <c r="H133" s="16">
        <v>1</v>
      </c>
      <c r="I133" s="172" t="s">
        <v>556</v>
      </c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167">
        <v>1</v>
      </c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2"/>
      <c r="AZ133" s="1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1:84" ht="15.75">
      <c r="A134">
        <v>95</v>
      </c>
      <c r="E134" s="65">
        <v>19</v>
      </c>
      <c r="F134" s="133" t="s">
        <v>127</v>
      </c>
      <c r="G134" s="134"/>
      <c r="H134" s="60">
        <v>1</v>
      </c>
      <c r="I134" s="170">
        <v>5</v>
      </c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167">
        <v>1</v>
      </c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2"/>
      <c r="AZ134" s="1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1:84" ht="15.75">
      <c r="A135">
        <v>96</v>
      </c>
      <c r="E135" s="65">
        <v>20</v>
      </c>
      <c r="F135" s="133" t="s">
        <v>185</v>
      </c>
      <c r="G135" s="134"/>
      <c r="H135" s="67">
        <v>1</v>
      </c>
      <c r="I135" s="174" t="s">
        <v>556</v>
      </c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166">
        <v>1</v>
      </c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2"/>
      <c r="AZ135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1:84" ht="15.75">
      <c r="A136">
        <v>97</v>
      </c>
      <c r="E136" s="65">
        <v>21</v>
      </c>
      <c r="F136" s="133" t="s">
        <v>128</v>
      </c>
      <c r="G136" s="134"/>
      <c r="H136" s="60">
        <v>1</v>
      </c>
      <c r="I136" s="170">
        <v>5</v>
      </c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67">
        <v>1</v>
      </c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52"/>
      <c r="AZ136" s="1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1:85" ht="15.75">
      <c r="A137">
        <v>109</v>
      </c>
      <c r="E137" s="65">
        <v>22</v>
      </c>
      <c r="F137" s="133" t="s">
        <v>135</v>
      </c>
      <c r="G137" s="134"/>
      <c r="H137" s="16">
        <v>1</v>
      </c>
      <c r="I137" s="172">
        <v>5</v>
      </c>
      <c r="J137" s="53"/>
      <c r="K137" s="166">
        <v>0</v>
      </c>
      <c r="L137" s="53"/>
      <c r="M137" s="53"/>
      <c r="N137" s="53"/>
      <c r="O137" s="53"/>
      <c r="P137" s="166">
        <v>0</v>
      </c>
      <c r="Q137" s="53"/>
      <c r="R137" s="53"/>
      <c r="S137" s="53"/>
      <c r="T137" s="53"/>
      <c r="U137" s="166">
        <v>0</v>
      </c>
      <c r="V137" s="53"/>
      <c r="W137" s="53"/>
      <c r="X137" s="53"/>
      <c r="Y137" s="53"/>
      <c r="Z137" s="53"/>
      <c r="AA137" s="53"/>
      <c r="AB137" s="53"/>
      <c r="AC137" s="53"/>
      <c r="AD137" s="166">
        <v>0</v>
      </c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2"/>
      <c r="AZ137" s="1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</row>
    <row r="138" spans="1:126" ht="15.75">
      <c r="A138">
        <v>113</v>
      </c>
      <c r="E138" s="55"/>
      <c r="F138" s="7"/>
      <c r="G138" s="7"/>
      <c r="H138" s="60"/>
      <c r="I138" s="17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52"/>
      <c r="AZ138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</row>
    <row r="139" spans="1:90" ht="15.75">
      <c r="A139">
        <v>164</v>
      </c>
      <c r="E139" s="45"/>
      <c r="F139" s="14"/>
      <c r="G139" s="7"/>
      <c r="H139" s="60" t="s">
        <v>1</v>
      </c>
      <c r="I139" s="170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52"/>
      <c r="AZ139" s="1"/>
      <c r="BE139" s="7"/>
      <c r="BF139" s="7"/>
      <c r="BG139" s="7"/>
      <c r="BH139" s="7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</row>
    <row r="140" spans="1:77" ht="18">
      <c r="A140">
        <v>165</v>
      </c>
      <c r="C140" s="51">
        <v>7</v>
      </c>
      <c r="E140" s="46"/>
      <c r="F140" s="47" t="s">
        <v>9</v>
      </c>
      <c r="G140" s="58" t="s">
        <v>1</v>
      </c>
      <c r="H140" s="58" t="s">
        <v>1</v>
      </c>
      <c r="I140" s="180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9"/>
      <c r="AV140" s="159"/>
      <c r="AW140" s="159"/>
      <c r="AX140" s="159"/>
      <c r="AY140" s="52"/>
      <c r="AZ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8" ht="15.75">
      <c r="A141">
        <v>166</v>
      </c>
      <c r="E141" s="77"/>
      <c r="F141" s="79">
        <f>'RESUM MENSUAL ENVASOS'!F11</f>
        <v>2234</v>
      </c>
      <c r="G141" s="67"/>
      <c r="H141" s="67"/>
      <c r="I141" s="174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52"/>
      <c r="AZ14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ht="15.75">
      <c r="A142">
        <v>167</v>
      </c>
      <c r="E142" s="55"/>
      <c r="F142" s="15" t="s">
        <v>6</v>
      </c>
      <c r="G142" s="43"/>
      <c r="H142" s="60" t="s">
        <v>1</v>
      </c>
      <c r="I142" s="170"/>
      <c r="J142" s="142"/>
      <c r="K142" s="142">
        <f aca="true" t="shared" si="9" ref="K142:AC142">K7</f>
        <v>1</v>
      </c>
      <c r="L142" s="142">
        <f t="shared" si="9"/>
        <v>2</v>
      </c>
      <c r="M142" s="142">
        <f t="shared" si="9"/>
        <v>5</v>
      </c>
      <c r="N142" s="142">
        <f t="shared" si="9"/>
        <v>6</v>
      </c>
      <c r="O142" s="142">
        <f t="shared" si="9"/>
        <v>7</v>
      </c>
      <c r="P142" s="142">
        <f t="shared" si="9"/>
        <v>8</v>
      </c>
      <c r="Q142" s="142">
        <f t="shared" si="9"/>
        <v>9</v>
      </c>
      <c r="R142" s="142">
        <f t="shared" si="9"/>
        <v>12</v>
      </c>
      <c r="S142" s="142">
        <f t="shared" si="9"/>
        <v>13</v>
      </c>
      <c r="T142" s="142">
        <f t="shared" si="9"/>
        <v>14</v>
      </c>
      <c r="U142" s="142">
        <f t="shared" si="9"/>
        <v>15</v>
      </c>
      <c r="V142" s="142">
        <f t="shared" si="9"/>
        <v>16</v>
      </c>
      <c r="W142" s="142">
        <f t="shared" si="9"/>
        <v>19</v>
      </c>
      <c r="X142" s="142">
        <f t="shared" si="9"/>
        <v>20</v>
      </c>
      <c r="Y142" s="142">
        <f t="shared" si="9"/>
        <v>21</v>
      </c>
      <c r="Z142" s="142">
        <f t="shared" si="9"/>
        <v>22</v>
      </c>
      <c r="AA142" s="142">
        <f t="shared" si="9"/>
        <v>23</v>
      </c>
      <c r="AB142" s="142">
        <f t="shared" si="9"/>
        <v>26</v>
      </c>
      <c r="AC142" s="142">
        <f t="shared" si="9"/>
        <v>27</v>
      </c>
      <c r="AD142" s="142">
        <f aca="true" t="shared" si="10" ref="AD142:AN142">AD7</f>
        <v>28</v>
      </c>
      <c r="AE142" s="142">
        <f t="shared" si="10"/>
        <v>29</v>
      </c>
      <c r="AF142" s="142">
        <f t="shared" si="10"/>
        <v>30</v>
      </c>
      <c r="AG142" s="142">
        <f t="shared" si="10"/>
        <v>0</v>
      </c>
      <c r="AH142" s="142">
        <f t="shared" si="10"/>
        <v>0</v>
      </c>
      <c r="AI142" s="142">
        <f t="shared" si="10"/>
        <v>0</v>
      </c>
      <c r="AJ142" s="142">
        <f t="shared" si="10"/>
        <v>0</v>
      </c>
      <c r="AK142" s="142">
        <f t="shared" si="10"/>
        <v>0</v>
      </c>
      <c r="AL142" s="142">
        <f t="shared" si="10"/>
        <v>0</v>
      </c>
      <c r="AM142" s="142">
        <f t="shared" si="10"/>
        <v>0</v>
      </c>
      <c r="AN142" s="142">
        <f t="shared" si="10"/>
        <v>0</v>
      </c>
      <c r="AO142" s="142">
        <f aca="true" t="shared" si="11" ref="AO142:AX142">AO7</f>
        <v>0</v>
      </c>
      <c r="AP142" s="142">
        <f t="shared" si="11"/>
        <v>0</v>
      </c>
      <c r="AQ142" s="142">
        <f t="shared" si="11"/>
        <v>0</v>
      </c>
      <c r="AR142" s="142">
        <f t="shared" si="11"/>
        <v>0</v>
      </c>
      <c r="AS142" s="142">
        <f t="shared" si="11"/>
        <v>0</v>
      </c>
      <c r="AT142" s="142">
        <f t="shared" si="11"/>
        <v>0</v>
      </c>
      <c r="AU142" s="142">
        <f t="shared" si="11"/>
        <v>0</v>
      </c>
      <c r="AV142" s="142">
        <f t="shared" si="11"/>
        <v>0</v>
      </c>
      <c r="AW142" s="142">
        <f t="shared" si="11"/>
        <v>0</v>
      </c>
      <c r="AX142" s="142">
        <f t="shared" si="11"/>
        <v>0</v>
      </c>
      <c r="AY142" s="52"/>
      <c r="AZ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ht="15.75">
      <c r="A143">
        <v>168</v>
      </c>
      <c r="E143" s="42">
        <v>1</v>
      </c>
      <c r="F143" s="133" t="s">
        <v>486</v>
      </c>
      <c r="G143" s="134"/>
      <c r="H143" s="60">
        <v>1</v>
      </c>
      <c r="I143" s="170" t="s">
        <v>556</v>
      </c>
      <c r="J143" s="1"/>
      <c r="K143" s="1"/>
      <c r="L143" s="1"/>
      <c r="M143" s="166">
        <v>1</v>
      </c>
      <c r="N143" s="1"/>
      <c r="O143" s="1"/>
      <c r="P143" s="1"/>
      <c r="Q143" s="1"/>
      <c r="R143" s="166">
        <v>1</v>
      </c>
      <c r="S143" s="1"/>
      <c r="T143" s="1"/>
      <c r="U143" s="1"/>
      <c r="V143" s="1"/>
      <c r="W143" s="1"/>
      <c r="X143" s="166">
        <v>0.5</v>
      </c>
      <c r="Y143" s="1"/>
      <c r="Z143" s="1"/>
      <c r="AA143" s="1"/>
      <c r="AB143" s="166">
        <v>1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52"/>
      <c r="AZ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ht="15.75">
      <c r="A144">
        <v>169</v>
      </c>
      <c r="E144" s="42">
        <v>2</v>
      </c>
      <c r="F144" s="133" t="s">
        <v>487</v>
      </c>
      <c r="G144" s="134"/>
      <c r="H144" s="60">
        <v>1</v>
      </c>
      <c r="I144" s="170">
        <v>5</v>
      </c>
      <c r="J144" s="1"/>
      <c r="K144" s="1"/>
      <c r="L144" s="166">
        <v>1</v>
      </c>
      <c r="M144" s="166">
        <v>1</v>
      </c>
      <c r="N144" s="1"/>
      <c r="O144" s="1"/>
      <c r="P144" s="166">
        <v>0.5</v>
      </c>
      <c r="Q144" s="1"/>
      <c r="R144" s="166">
        <v>1</v>
      </c>
      <c r="S144" s="1"/>
      <c r="T144" s="1"/>
      <c r="U144" s="1"/>
      <c r="V144" s="166">
        <v>0.5</v>
      </c>
      <c r="W144" s="1"/>
      <c r="X144" s="166">
        <v>1</v>
      </c>
      <c r="Y144" s="1"/>
      <c r="Z144" s="1"/>
      <c r="AA144" s="1"/>
      <c r="AB144" s="166">
        <v>0.5</v>
      </c>
      <c r="AC144" s="1"/>
      <c r="AD144" s="1"/>
      <c r="AE144" s="1"/>
      <c r="AF144" s="167">
        <v>1</v>
      </c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52"/>
      <c r="AZ144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ht="15.75">
      <c r="A145">
        <v>170</v>
      </c>
      <c r="E145" s="42">
        <v>3</v>
      </c>
      <c r="F145" s="133" t="s">
        <v>55</v>
      </c>
      <c r="G145" s="134"/>
      <c r="H145" s="16">
        <v>1</v>
      </c>
      <c r="I145" s="172" t="s">
        <v>556</v>
      </c>
      <c r="J145" s="1"/>
      <c r="K145" s="1"/>
      <c r="L145" s="1"/>
      <c r="M145" s="166">
        <v>1</v>
      </c>
      <c r="N145" s="1"/>
      <c r="O145" s="1"/>
      <c r="P145" s="1"/>
      <c r="Q145" s="1"/>
      <c r="R145" s="166">
        <v>1</v>
      </c>
      <c r="S145" s="1"/>
      <c r="T145" s="1"/>
      <c r="U145" s="1"/>
      <c r="V145" s="1"/>
      <c r="W145" s="1"/>
      <c r="X145" s="166">
        <v>0.5</v>
      </c>
      <c r="Y145" s="1"/>
      <c r="Z145" s="1"/>
      <c r="AA145" s="1"/>
      <c r="AB145" s="166">
        <v>1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52"/>
      <c r="AZ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96" ht="15.75">
      <c r="A146">
        <v>171</v>
      </c>
      <c r="E146" s="42">
        <v>4</v>
      </c>
      <c r="F146" s="133" t="s">
        <v>488</v>
      </c>
      <c r="G146" s="134">
        <v>1</v>
      </c>
      <c r="H146" s="60">
        <v>1</v>
      </c>
      <c r="I146" s="172" t="s">
        <v>556</v>
      </c>
      <c r="J146" s="1"/>
      <c r="K146" s="1"/>
      <c r="L146" s="166">
        <v>1</v>
      </c>
      <c r="M146" s="166">
        <v>1</v>
      </c>
      <c r="N146" s="1"/>
      <c r="O146" s="1"/>
      <c r="P146" s="166">
        <v>0.5</v>
      </c>
      <c r="Q146" s="1"/>
      <c r="R146" s="166">
        <v>1</v>
      </c>
      <c r="S146" s="1"/>
      <c r="T146" s="1"/>
      <c r="U146" s="1"/>
      <c r="V146" s="166">
        <v>0.5</v>
      </c>
      <c r="W146" s="1"/>
      <c r="X146" s="166">
        <v>1</v>
      </c>
      <c r="Y146" s="1"/>
      <c r="Z146" s="1"/>
      <c r="AA146" s="1"/>
      <c r="AB146" s="167">
        <v>1</v>
      </c>
      <c r="AC146" s="1"/>
      <c r="AD146" s="1"/>
      <c r="AE146" s="1"/>
      <c r="AF146" s="166">
        <v>1</v>
      </c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52"/>
      <c r="AZ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1:96" ht="15.75">
      <c r="A147">
        <v>172</v>
      </c>
      <c r="E147" s="42">
        <v>5</v>
      </c>
      <c r="F147" s="133" t="s">
        <v>489</v>
      </c>
      <c r="G147" s="134">
        <v>1</v>
      </c>
      <c r="H147" s="60">
        <v>1</v>
      </c>
      <c r="I147" s="172" t="s">
        <v>556</v>
      </c>
      <c r="J147" s="1"/>
      <c r="K147" s="1"/>
      <c r="L147" s="1"/>
      <c r="M147" s="166">
        <v>0.5</v>
      </c>
      <c r="N147" s="1"/>
      <c r="O147" s="1"/>
      <c r="P147" s="1"/>
      <c r="Q147" s="1"/>
      <c r="R147" s="166">
        <v>0.5</v>
      </c>
      <c r="S147" s="1"/>
      <c r="T147" s="1"/>
      <c r="U147" s="1"/>
      <c r="V147" s="1"/>
      <c r="W147" s="1"/>
      <c r="X147" s="166">
        <v>1</v>
      </c>
      <c r="Y147" s="1"/>
      <c r="Z147" s="1"/>
      <c r="AA147" s="1"/>
      <c r="AB147" s="166">
        <v>0.5</v>
      </c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52"/>
      <c r="AZ147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1:96" ht="15.75">
      <c r="A148">
        <v>173</v>
      </c>
      <c r="E148" s="42">
        <v>6</v>
      </c>
      <c r="F148" s="133" t="s">
        <v>367</v>
      </c>
      <c r="G148" s="134"/>
      <c r="H148" s="60">
        <v>1</v>
      </c>
      <c r="I148" s="172" t="s">
        <v>556</v>
      </c>
      <c r="J148" s="1"/>
      <c r="K148" s="1"/>
      <c r="L148" s="1"/>
      <c r="M148" s="166">
        <v>1</v>
      </c>
      <c r="N148" s="1"/>
      <c r="O148" s="1"/>
      <c r="P148" s="1"/>
      <c r="Q148" s="1"/>
      <c r="R148" s="166">
        <v>1</v>
      </c>
      <c r="S148" s="1"/>
      <c r="T148" s="1"/>
      <c r="U148" s="1"/>
      <c r="V148" s="1"/>
      <c r="W148" s="1"/>
      <c r="X148" s="166">
        <v>0.5</v>
      </c>
      <c r="Y148" s="1"/>
      <c r="Z148" s="1"/>
      <c r="AA148" s="1"/>
      <c r="AB148" s="166">
        <v>0.5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52"/>
      <c r="AZ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1:96" ht="15.75">
      <c r="A149">
        <v>174</v>
      </c>
      <c r="E149" s="42">
        <v>7</v>
      </c>
      <c r="F149" s="133" t="s">
        <v>92</v>
      </c>
      <c r="G149" s="134"/>
      <c r="H149" s="60">
        <v>1</v>
      </c>
      <c r="I149" s="172" t="s">
        <v>556</v>
      </c>
      <c r="J149" s="1"/>
      <c r="K149" s="1"/>
      <c r="L149" s="166">
        <v>1</v>
      </c>
      <c r="M149" s="166">
        <v>1</v>
      </c>
      <c r="N149" s="1"/>
      <c r="O149" s="1"/>
      <c r="P149" s="166">
        <v>0</v>
      </c>
      <c r="Q149" s="1"/>
      <c r="R149" s="166">
        <v>1</v>
      </c>
      <c r="S149" s="1"/>
      <c r="T149" s="1"/>
      <c r="U149" s="1"/>
      <c r="V149" s="166">
        <v>0.5</v>
      </c>
      <c r="W149" s="1"/>
      <c r="X149" s="167">
        <v>0.5</v>
      </c>
      <c r="Y149" s="1"/>
      <c r="Z149" s="1"/>
      <c r="AA149" s="1"/>
      <c r="AB149" s="166">
        <v>1</v>
      </c>
      <c r="AC149" s="1"/>
      <c r="AD149" s="1"/>
      <c r="AE149" s="1"/>
      <c r="AF149" s="166">
        <v>0.5</v>
      </c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52"/>
      <c r="AZ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1:96" ht="15.75">
      <c r="A150">
        <v>175</v>
      </c>
      <c r="E150" s="42">
        <v>8</v>
      </c>
      <c r="F150" s="133" t="s">
        <v>368</v>
      </c>
      <c r="G150" s="134"/>
      <c r="H150" s="60">
        <v>1</v>
      </c>
      <c r="I150" s="172" t="s">
        <v>556</v>
      </c>
      <c r="J150" s="1"/>
      <c r="K150" s="1"/>
      <c r="L150" s="1"/>
      <c r="M150" s="166">
        <v>0.5</v>
      </c>
      <c r="N150" s="1"/>
      <c r="O150" s="1"/>
      <c r="P150" s="1"/>
      <c r="Q150" s="1"/>
      <c r="R150" s="166">
        <v>1</v>
      </c>
      <c r="S150" s="1"/>
      <c r="T150" s="1"/>
      <c r="U150" s="1"/>
      <c r="V150" s="1"/>
      <c r="W150" s="1"/>
      <c r="X150" s="166">
        <v>1</v>
      </c>
      <c r="Y150" s="1"/>
      <c r="Z150" s="1"/>
      <c r="AA150" s="1"/>
      <c r="AB150" s="167">
        <v>1</v>
      </c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52"/>
      <c r="AZ150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5:96" ht="15.75">
      <c r="E151" s="42"/>
      <c r="F151" s="133" t="s">
        <v>566</v>
      </c>
      <c r="G151" s="134"/>
      <c r="H151" s="60">
        <v>1</v>
      </c>
      <c r="I151" s="172">
        <v>3</v>
      </c>
      <c r="J151" s="1"/>
      <c r="K151" s="1"/>
      <c r="L151" s="1"/>
      <c r="M151" s="1"/>
      <c r="N151" s="1"/>
      <c r="O151" s="1"/>
      <c r="P151" s="1"/>
      <c r="Q151" s="1"/>
      <c r="R151" s="166">
        <v>1</v>
      </c>
      <c r="S151" s="1"/>
      <c r="T151" s="1"/>
      <c r="U151" s="1"/>
      <c r="V151" s="1"/>
      <c r="W151" s="1"/>
      <c r="X151" s="166">
        <v>1</v>
      </c>
      <c r="Y151" s="1"/>
      <c r="Z151" s="1"/>
      <c r="AA151" s="1"/>
      <c r="AB151" s="166">
        <v>0.5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52"/>
      <c r="AZ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1:96" ht="15.75">
      <c r="A152">
        <v>175</v>
      </c>
      <c r="E152" s="42">
        <v>8</v>
      </c>
      <c r="F152" s="133" t="s">
        <v>567</v>
      </c>
      <c r="G152" s="134"/>
      <c r="H152" s="60">
        <v>1</v>
      </c>
      <c r="I152" s="172">
        <v>3</v>
      </c>
      <c r="J152" s="1"/>
      <c r="K152" s="1"/>
      <c r="L152" s="1"/>
      <c r="M152" s="1"/>
      <c r="N152" s="1"/>
      <c r="O152" s="1"/>
      <c r="P152" s="1"/>
      <c r="Q152" s="1"/>
      <c r="R152" s="166">
        <v>1</v>
      </c>
      <c r="S152" s="1"/>
      <c r="T152" s="1"/>
      <c r="U152" s="1"/>
      <c r="V152" s="1"/>
      <c r="W152" s="1"/>
      <c r="X152" s="166">
        <v>0.5</v>
      </c>
      <c r="Y152" s="1"/>
      <c r="Z152" s="1"/>
      <c r="AA152" s="1"/>
      <c r="AB152" s="166">
        <v>1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52"/>
      <c r="AZ152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1:52" ht="15.75">
      <c r="A153">
        <v>176</v>
      </c>
      <c r="E153" s="55"/>
      <c r="G153"/>
      <c r="H153"/>
      <c r="I153" s="172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52"/>
      <c r="AZ153" s="1"/>
    </row>
    <row r="154" spans="1:75" ht="15.75">
      <c r="A154">
        <v>201</v>
      </c>
      <c r="E154" s="45"/>
      <c r="F154" s="1"/>
      <c r="H154" s="60" t="s">
        <v>1</v>
      </c>
      <c r="I154" s="170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52"/>
      <c r="AZ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8">
      <c r="A155">
        <v>202</v>
      </c>
      <c r="C155" s="51">
        <v>10</v>
      </c>
      <c r="E155" s="46"/>
      <c r="F155" s="47" t="s">
        <v>10</v>
      </c>
      <c r="G155" s="58" t="s">
        <v>1</v>
      </c>
      <c r="H155" s="58" t="s">
        <v>1</v>
      </c>
      <c r="I155" s="180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52"/>
      <c r="AZ155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.75">
      <c r="A156">
        <v>203</v>
      </c>
      <c r="E156" s="77"/>
      <c r="F156" s="79">
        <f>'RESUM MENSUAL ENVASOS'!F12</f>
        <v>3319</v>
      </c>
      <c r="G156" s="67"/>
      <c r="H156" s="67"/>
      <c r="I156" s="174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52"/>
      <c r="AZ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.75">
      <c r="A157">
        <v>204</v>
      </c>
      <c r="E157" s="55"/>
      <c r="F157" s="43" t="s">
        <v>6</v>
      </c>
      <c r="G157" s="43"/>
      <c r="H157" s="60" t="s">
        <v>1</v>
      </c>
      <c r="I157" s="170"/>
      <c r="J157" s="142"/>
      <c r="K157" s="142">
        <f aca="true" t="shared" si="12" ref="K157:AC157">K7</f>
        <v>1</v>
      </c>
      <c r="L157" s="142">
        <f t="shared" si="12"/>
        <v>2</v>
      </c>
      <c r="M157" s="142">
        <f t="shared" si="12"/>
        <v>5</v>
      </c>
      <c r="N157" s="142">
        <f t="shared" si="12"/>
        <v>6</v>
      </c>
      <c r="O157" s="142">
        <f t="shared" si="12"/>
        <v>7</v>
      </c>
      <c r="P157" s="142">
        <f t="shared" si="12"/>
        <v>8</v>
      </c>
      <c r="Q157" s="142">
        <f t="shared" si="12"/>
        <v>9</v>
      </c>
      <c r="R157" s="142">
        <f t="shared" si="12"/>
        <v>12</v>
      </c>
      <c r="S157" s="142">
        <f t="shared" si="12"/>
        <v>13</v>
      </c>
      <c r="T157" s="142">
        <f t="shared" si="12"/>
        <v>14</v>
      </c>
      <c r="U157" s="142">
        <f t="shared" si="12"/>
        <v>15</v>
      </c>
      <c r="V157" s="142">
        <f t="shared" si="12"/>
        <v>16</v>
      </c>
      <c r="W157" s="142">
        <f t="shared" si="12"/>
        <v>19</v>
      </c>
      <c r="X157" s="142">
        <f t="shared" si="12"/>
        <v>20</v>
      </c>
      <c r="Y157" s="142">
        <f t="shared" si="12"/>
        <v>21</v>
      </c>
      <c r="Z157" s="142">
        <f t="shared" si="12"/>
        <v>22</v>
      </c>
      <c r="AA157" s="142">
        <f t="shared" si="12"/>
        <v>23</v>
      </c>
      <c r="AB157" s="142">
        <f t="shared" si="12"/>
        <v>26</v>
      </c>
      <c r="AC157" s="142">
        <f t="shared" si="12"/>
        <v>27</v>
      </c>
      <c r="AD157" s="142">
        <f aca="true" t="shared" si="13" ref="AD157:AN157">AD7</f>
        <v>28</v>
      </c>
      <c r="AE157" s="142">
        <f t="shared" si="13"/>
        <v>29</v>
      </c>
      <c r="AF157" s="142">
        <f t="shared" si="13"/>
        <v>30</v>
      </c>
      <c r="AG157" s="142">
        <f t="shared" si="13"/>
        <v>0</v>
      </c>
      <c r="AH157" s="142">
        <f t="shared" si="13"/>
        <v>0</v>
      </c>
      <c r="AI157" s="142">
        <f t="shared" si="13"/>
        <v>0</v>
      </c>
      <c r="AJ157" s="142">
        <f t="shared" si="13"/>
        <v>0</v>
      </c>
      <c r="AK157" s="142">
        <f t="shared" si="13"/>
        <v>0</v>
      </c>
      <c r="AL157" s="142">
        <f t="shared" si="13"/>
        <v>0</v>
      </c>
      <c r="AM157" s="142">
        <f t="shared" si="13"/>
        <v>0</v>
      </c>
      <c r="AN157" s="142">
        <f t="shared" si="13"/>
        <v>0</v>
      </c>
      <c r="AO157" s="142">
        <f aca="true" t="shared" si="14" ref="AO157:AX157">AO7</f>
        <v>0</v>
      </c>
      <c r="AP157" s="142">
        <f t="shared" si="14"/>
        <v>0</v>
      </c>
      <c r="AQ157" s="142">
        <f t="shared" si="14"/>
        <v>0</v>
      </c>
      <c r="AR157" s="142">
        <f t="shared" si="14"/>
        <v>0</v>
      </c>
      <c r="AS157" s="142">
        <f t="shared" si="14"/>
        <v>0</v>
      </c>
      <c r="AT157" s="142">
        <f t="shared" si="14"/>
        <v>0</v>
      </c>
      <c r="AU157" s="142">
        <f t="shared" si="14"/>
        <v>0</v>
      </c>
      <c r="AV157" s="142">
        <f t="shared" si="14"/>
        <v>0</v>
      </c>
      <c r="AW157" s="142">
        <f t="shared" si="14"/>
        <v>0</v>
      </c>
      <c r="AX157" s="142">
        <f t="shared" si="14"/>
        <v>0</v>
      </c>
      <c r="AY157" s="52"/>
      <c r="AZ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.75">
      <c r="A158">
        <v>205</v>
      </c>
      <c r="E158" s="42">
        <v>1</v>
      </c>
      <c r="F158" s="135" t="s">
        <v>490</v>
      </c>
      <c r="G158" s="134">
        <v>1</v>
      </c>
      <c r="H158" s="60">
        <v>1</v>
      </c>
      <c r="I158" s="170" t="s">
        <v>556</v>
      </c>
      <c r="K158" s="39"/>
      <c r="L158" s="39"/>
      <c r="M158" s="166">
        <v>1</v>
      </c>
      <c r="N158" s="39"/>
      <c r="O158" s="166">
        <v>0.5</v>
      </c>
      <c r="P158" s="39"/>
      <c r="Q158" s="39"/>
      <c r="R158" s="166">
        <v>1</v>
      </c>
      <c r="S158" s="39"/>
      <c r="T158" s="166">
        <v>0.5</v>
      </c>
      <c r="U158" s="39"/>
      <c r="V158" s="39"/>
      <c r="W158" s="166">
        <v>1</v>
      </c>
      <c r="X158" s="39"/>
      <c r="Y158" s="166">
        <v>0.5</v>
      </c>
      <c r="Z158" s="39"/>
      <c r="AA158" s="39"/>
      <c r="AB158" s="166">
        <v>1</v>
      </c>
      <c r="AC158" s="39"/>
      <c r="AD158" s="166">
        <v>0.5</v>
      </c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52"/>
      <c r="AZ158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.75">
      <c r="A159">
        <v>206</v>
      </c>
      <c r="E159" s="42">
        <v>2</v>
      </c>
      <c r="F159" s="133" t="s">
        <v>491</v>
      </c>
      <c r="G159" s="134">
        <v>1</v>
      </c>
      <c r="H159" s="16">
        <v>1</v>
      </c>
      <c r="I159" s="172">
        <v>5</v>
      </c>
      <c r="K159" s="39"/>
      <c r="L159" s="39"/>
      <c r="M159" s="166">
        <v>0.5</v>
      </c>
      <c r="N159" s="39"/>
      <c r="O159" s="166">
        <v>1</v>
      </c>
      <c r="P159" s="39"/>
      <c r="Q159" s="39"/>
      <c r="R159" s="39"/>
      <c r="S159" s="39"/>
      <c r="T159" s="166">
        <v>1</v>
      </c>
      <c r="U159" s="39"/>
      <c r="V159" s="39"/>
      <c r="W159" s="166">
        <v>0.5</v>
      </c>
      <c r="X159" s="39"/>
      <c r="Y159" s="166">
        <v>1</v>
      </c>
      <c r="Z159" s="39"/>
      <c r="AA159" s="39"/>
      <c r="AB159" s="166">
        <v>1</v>
      </c>
      <c r="AC159" s="39"/>
      <c r="AD159" s="166">
        <v>1</v>
      </c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52"/>
      <c r="AZ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.75">
      <c r="A160">
        <v>207</v>
      </c>
      <c r="E160" s="42">
        <v>3</v>
      </c>
      <c r="F160" s="133" t="s">
        <v>56</v>
      </c>
      <c r="G160" s="134">
        <v>1</v>
      </c>
      <c r="H160" s="60">
        <v>1</v>
      </c>
      <c r="I160" s="170" t="s">
        <v>556</v>
      </c>
      <c r="K160" s="39"/>
      <c r="L160" s="39"/>
      <c r="M160" s="166">
        <v>0.5</v>
      </c>
      <c r="N160" s="39"/>
      <c r="O160" s="166">
        <v>0.5</v>
      </c>
      <c r="P160" s="39"/>
      <c r="Q160" s="39"/>
      <c r="R160" s="166">
        <v>0.5</v>
      </c>
      <c r="S160" s="39"/>
      <c r="T160" s="166">
        <v>0.5</v>
      </c>
      <c r="U160" s="39"/>
      <c r="V160" s="39"/>
      <c r="W160" s="166">
        <v>1</v>
      </c>
      <c r="X160" s="39"/>
      <c r="Y160" s="166">
        <v>0.5</v>
      </c>
      <c r="Z160" s="39"/>
      <c r="AA160" s="39"/>
      <c r="AB160" s="166">
        <v>0.5</v>
      </c>
      <c r="AC160" s="39"/>
      <c r="AD160" s="166">
        <v>0.5</v>
      </c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52"/>
      <c r="AZ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.75">
      <c r="A161">
        <v>208</v>
      </c>
      <c r="E161" s="42">
        <v>4</v>
      </c>
      <c r="F161" s="133" t="s">
        <v>492</v>
      </c>
      <c r="G161" s="134"/>
      <c r="H161" s="16">
        <v>1</v>
      </c>
      <c r="I161" s="172" t="s">
        <v>556</v>
      </c>
      <c r="K161" s="39"/>
      <c r="L161" s="39"/>
      <c r="M161" s="39"/>
      <c r="N161" s="39"/>
      <c r="O161" s="166">
        <v>0.5</v>
      </c>
      <c r="P161" s="39"/>
      <c r="Q161" s="39"/>
      <c r="R161" s="166">
        <v>0.5</v>
      </c>
      <c r="S161" s="39"/>
      <c r="T161" s="166">
        <v>0.5</v>
      </c>
      <c r="U161" s="39"/>
      <c r="V161" s="39"/>
      <c r="W161" s="39"/>
      <c r="X161" s="39"/>
      <c r="Y161" s="166">
        <v>0.5</v>
      </c>
      <c r="Z161" s="39"/>
      <c r="AA161" s="39"/>
      <c r="AB161" s="39"/>
      <c r="AC161" s="39"/>
      <c r="AD161" s="166">
        <v>0.5</v>
      </c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52"/>
      <c r="AZ16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.75">
      <c r="A162">
        <v>209</v>
      </c>
      <c r="E162" s="42">
        <v>5</v>
      </c>
      <c r="F162" s="133" t="s">
        <v>493</v>
      </c>
      <c r="G162" s="134">
        <v>1</v>
      </c>
      <c r="H162" s="60">
        <v>1</v>
      </c>
      <c r="I162" s="170">
        <v>5</v>
      </c>
      <c r="K162" s="39"/>
      <c r="L162" s="39"/>
      <c r="M162" s="167">
        <v>1</v>
      </c>
      <c r="N162" s="39"/>
      <c r="O162" s="166">
        <v>1</v>
      </c>
      <c r="P162" s="39"/>
      <c r="Q162" s="39"/>
      <c r="R162" s="167">
        <v>1</v>
      </c>
      <c r="S162" s="39"/>
      <c r="T162" s="166">
        <v>1</v>
      </c>
      <c r="U162" s="39"/>
      <c r="V162" s="39"/>
      <c r="W162" s="166">
        <v>1</v>
      </c>
      <c r="X162" s="39"/>
      <c r="Y162" s="166">
        <v>1</v>
      </c>
      <c r="Z162" s="39"/>
      <c r="AA162" s="39"/>
      <c r="AB162" s="166">
        <v>1</v>
      </c>
      <c r="AC162" s="39"/>
      <c r="AD162" s="166">
        <v>1</v>
      </c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52"/>
      <c r="AZ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.75">
      <c r="A163">
        <v>210</v>
      </c>
      <c r="E163" s="42">
        <v>6</v>
      </c>
      <c r="F163" s="133" t="s">
        <v>494</v>
      </c>
      <c r="G163" s="134">
        <v>1</v>
      </c>
      <c r="H163" s="16">
        <v>1</v>
      </c>
      <c r="I163" s="172" t="s">
        <v>553</v>
      </c>
      <c r="K163" s="39"/>
      <c r="L163" s="39"/>
      <c r="M163" s="166">
        <v>1</v>
      </c>
      <c r="N163" s="39"/>
      <c r="O163" s="166">
        <v>0.5</v>
      </c>
      <c r="P163" s="39"/>
      <c r="Q163" s="39"/>
      <c r="R163" s="166">
        <v>1</v>
      </c>
      <c r="S163" s="39"/>
      <c r="T163" s="166">
        <v>0.5</v>
      </c>
      <c r="U163" s="39"/>
      <c r="V163" s="39"/>
      <c r="W163" s="166">
        <v>1</v>
      </c>
      <c r="X163" s="39"/>
      <c r="Y163" s="166">
        <v>0.5</v>
      </c>
      <c r="Z163" s="39"/>
      <c r="AA163" s="39"/>
      <c r="AB163" s="166">
        <v>1</v>
      </c>
      <c r="AC163" s="39"/>
      <c r="AD163" s="166">
        <v>0.5</v>
      </c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52"/>
      <c r="AZ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.75">
      <c r="A164">
        <v>211</v>
      </c>
      <c r="E164" s="42">
        <v>7</v>
      </c>
      <c r="F164" s="133" t="s">
        <v>495</v>
      </c>
      <c r="G164" s="134"/>
      <c r="H164" s="16">
        <v>1</v>
      </c>
      <c r="I164" s="172" t="s">
        <v>556</v>
      </c>
      <c r="K164" s="39"/>
      <c r="L164" s="39"/>
      <c r="M164" s="39"/>
      <c r="N164" s="39"/>
      <c r="O164" s="166">
        <v>1</v>
      </c>
      <c r="P164" s="39"/>
      <c r="Q164" s="39"/>
      <c r="R164" s="39"/>
      <c r="S164" s="39"/>
      <c r="T164" s="166">
        <v>1</v>
      </c>
      <c r="U164" s="39"/>
      <c r="V164" s="39"/>
      <c r="W164" s="39"/>
      <c r="X164" s="39"/>
      <c r="Y164" s="166">
        <v>1</v>
      </c>
      <c r="Z164" s="39"/>
      <c r="AA164" s="39"/>
      <c r="AB164" s="39"/>
      <c r="AC164" s="39"/>
      <c r="AD164" s="166">
        <v>1</v>
      </c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52"/>
      <c r="AZ164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.75">
      <c r="A165">
        <v>212</v>
      </c>
      <c r="E165" s="42">
        <v>8</v>
      </c>
      <c r="F165" s="133" t="s">
        <v>369</v>
      </c>
      <c r="G165" s="134"/>
      <c r="H165" s="16">
        <v>1</v>
      </c>
      <c r="I165" s="172" t="s">
        <v>556</v>
      </c>
      <c r="K165" s="39"/>
      <c r="L165" s="39"/>
      <c r="M165" s="39"/>
      <c r="N165" s="39"/>
      <c r="O165" s="166">
        <v>1</v>
      </c>
      <c r="P165" s="39"/>
      <c r="Q165" s="39"/>
      <c r="R165" s="39"/>
      <c r="S165" s="39"/>
      <c r="T165" s="166">
        <v>1</v>
      </c>
      <c r="U165" s="39"/>
      <c r="V165" s="39"/>
      <c r="W165" s="39"/>
      <c r="X165" s="39"/>
      <c r="Y165" s="166">
        <v>1</v>
      </c>
      <c r="Z165" s="39"/>
      <c r="AA165" s="39"/>
      <c r="AB165" s="39"/>
      <c r="AC165" s="39"/>
      <c r="AD165" s="166">
        <v>1</v>
      </c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52"/>
      <c r="AZ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.75">
      <c r="A166">
        <v>213</v>
      </c>
      <c r="E166" s="42">
        <v>9</v>
      </c>
      <c r="F166" s="133" t="s">
        <v>496</v>
      </c>
      <c r="G166" s="134"/>
      <c r="H166" s="60">
        <v>1</v>
      </c>
      <c r="I166" s="170" t="s">
        <v>556</v>
      </c>
      <c r="J166" s="78"/>
      <c r="K166" s="78"/>
      <c r="L166" s="78"/>
      <c r="M166" s="78"/>
      <c r="N166" s="78"/>
      <c r="O166" s="166">
        <v>1</v>
      </c>
      <c r="P166" s="78"/>
      <c r="Q166" s="78"/>
      <c r="R166" s="78"/>
      <c r="S166" s="78"/>
      <c r="T166" s="166">
        <v>1</v>
      </c>
      <c r="U166" s="78"/>
      <c r="V166" s="78"/>
      <c r="W166" s="78"/>
      <c r="X166" s="78"/>
      <c r="Y166" s="166">
        <v>1</v>
      </c>
      <c r="Z166" s="78"/>
      <c r="AA166" s="78"/>
      <c r="AB166" s="78"/>
      <c r="AC166" s="78"/>
      <c r="AD166" s="166">
        <v>1</v>
      </c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52"/>
      <c r="AZ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52" ht="15.75">
      <c r="A167">
        <v>214</v>
      </c>
      <c r="E167" s="42">
        <v>10</v>
      </c>
      <c r="F167" s="133" t="s">
        <v>58</v>
      </c>
      <c r="G167" s="134"/>
      <c r="H167" s="16">
        <v>1</v>
      </c>
      <c r="I167" s="172" t="s">
        <v>556</v>
      </c>
      <c r="K167" s="39"/>
      <c r="L167" s="39"/>
      <c r="M167" s="39"/>
      <c r="N167" s="39"/>
      <c r="O167" s="166">
        <v>1</v>
      </c>
      <c r="P167" s="39"/>
      <c r="Q167" s="39"/>
      <c r="R167" s="39"/>
      <c r="S167" s="39"/>
      <c r="T167" s="166">
        <v>1</v>
      </c>
      <c r="U167" s="39"/>
      <c r="V167" s="39"/>
      <c r="W167" s="39"/>
      <c r="X167" s="39"/>
      <c r="Y167" s="166">
        <v>1</v>
      </c>
      <c r="Z167" s="39"/>
      <c r="AA167" s="39"/>
      <c r="AB167" s="39"/>
      <c r="AC167" s="39"/>
      <c r="AD167" s="166">
        <v>1</v>
      </c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52"/>
      <c r="AZ167"/>
    </row>
    <row r="168" spans="1:96" ht="15.75">
      <c r="A168">
        <v>215</v>
      </c>
      <c r="E168" s="42">
        <v>11</v>
      </c>
      <c r="F168" s="133" t="s">
        <v>497</v>
      </c>
      <c r="G168" s="134"/>
      <c r="H168" s="16">
        <v>1</v>
      </c>
      <c r="I168" s="172" t="s">
        <v>556</v>
      </c>
      <c r="K168" s="39"/>
      <c r="L168" s="39"/>
      <c r="M168" s="39"/>
      <c r="N168" s="39"/>
      <c r="O168" s="166">
        <v>1</v>
      </c>
      <c r="P168" s="39"/>
      <c r="Q168" s="39"/>
      <c r="R168" s="39"/>
      <c r="S168" s="39"/>
      <c r="T168" s="166">
        <v>1</v>
      </c>
      <c r="U168" s="39"/>
      <c r="V168" s="39"/>
      <c r="W168" s="39"/>
      <c r="X168" s="39"/>
      <c r="Y168" s="166">
        <v>1</v>
      </c>
      <c r="Z168" s="39"/>
      <c r="AA168" s="39"/>
      <c r="AB168" s="39"/>
      <c r="AC168" s="39"/>
      <c r="AD168" s="166">
        <v>1</v>
      </c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52"/>
      <c r="AZ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1:96" ht="15.75">
      <c r="A169">
        <v>216</v>
      </c>
      <c r="E169" s="42">
        <v>12</v>
      </c>
      <c r="F169" s="133" t="s">
        <v>498</v>
      </c>
      <c r="G169" s="134"/>
      <c r="H169" s="60">
        <v>1</v>
      </c>
      <c r="I169" s="170" t="s">
        <v>556</v>
      </c>
      <c r="K169" s="39"/>
      <c r="L169" s="39"/>
      <c r="M169" s="39"/>
      <c r="N169" s="39"/>
      <c r="O169" s="166">
        <v>1</v>
      </c>
      <c r="P169" s="39"/>
      <c r="Q169" s="39"/>
      <c r="R169" s="39"/>
      <c r="S169" s="39"/>
      <c r="T169" s="166">
        <v>1</v>
      </c>
      <c r="U169" s="39"/>
      <c r="V169" s="39"/>
      <c r="W169" s="39"/>
      <c r="X169" s="39"/>
      <c r="Y169" s="166">
        <v>1</v>
      </c>
      <c r="Z169" s="39"/>
      <c r="AA169" s="39"/>
      <c r="AB169" s="39"/>
      <c r="AC169" s="39"/>
      <c r="AD169" s="166">
        <v>1</v>
      </c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52"/>
      <c r="AZ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5:96" ht="15.75">
      <c r="E170" s="42">
        <v>13</v>
      </c>
      <c r="F170" s="133" t="s">
        <v>181</v>
      </c>
      <c r="G170" s="134"/>
      <c r="H170" s="60">
        <v>1</v>
      </c>
      <c r="I170" s="170">
        <v>5</v>
      </c>
      <c r="K170" s="39"/>
      <c r="L170" s="39"/>
      <c r="M170" s="39"/>
      <c r="N170" s="39"/>
      <c r="O170" s="166">
        <v>0.5</v>
      </c>
      <c r="P170" s="39"/>
      <c r="Q170" s="39"/>
      <c r="R170" s="39"/>
      <c r="S170" s="39"/>
      <c r="T170" s="166">
        <v>0.5</v>
      </c>
      <c r="U170" s="39"/>
      <c r="V170" s="39"/>
      <c r="W170" s="39"/>
      <c r="X170" s="39"/>
      <c r="Y170" s="166">
        <v>0.5</v>
      </c>
      <c r="Z170" s="39"/>
      <c r="AA170" s="39"/>
      <c r="AB170" s="39"/>
      <c r="AC170" s="39"/>
      <c r="AD170" s="166">
        <v>0.5</v>
      </c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52"/>
      <c r="AZ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5:96" ht="15.75">
      <c r="E171" s="42">
        <v>15</v>
      </c>
      <c r="F171" s="133" t="s">
        <v>57</v>
      </c>
      <c r="G171" s="134"/>
      <c r="H171" s="60">
        <v>1</v>
      </c>
      <c r="I171" s="170"/>
      <c r="J171" s="75"/>
      <c r="K171" s="75"/>
      <c r="L171" s="75"/>
      <c r="M171" s="75"/>
      <c r="N171" s="75"/>
      <c r="O171" s="75"/>
      <c r="P171" s="166">
        <v>1</v>
      </c>
      <c r="Q171" s="75"/>
      <c r="R171" s="75"/>
      <c r="S171" s="75"/>
      <c r="T171" s="75"/>
      <c r="U171" s="166">
        <v>1</v>
      </c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52"/>
      <c r="AZ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1:96" ht="15.75">
      <c r="A172">
        <v>217</v>
      </c>
      <c r="E172" s="42">
        <v>14</v>
      </c>
      <c r="F172" s="133" t="s">
        <v>81</v>
      </c>
      <c r="G172" s="134"/>
      <c r="H172" s="60">
        <v>1</v>
      </c>
      <c r="I172" s="170"/>
      <c r="J172" s="75"/>
      <c r="K172" s="75"/>
      <c r="L172" s="75"/>
      <c r="M172" s="75"/>
      <c r="N172" s="75"/>
      <c r="O172" s="75"/>
      <c r="P172" s="166">
        <v>0</v>
      </c>
      <c r="Q172" s="75"/>
      <c r="R172" s="75"/>
      <c r="S172" s="75"/>
      <c r="T172" s="75"/>
      <c r="U172" s="166">
        <v>0</v>
      </c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52"/>
      <c r="AZ172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1:52" ht="15.75">
      <c r="A173">
        <v>219</v>
      </c>
      <c r="E173" s="55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52"/>
      <c r="AZ173"/>
    </row>
    <row r="174" spans="1:52" ht="15.75">
      <c r="A174">
        <v>220</v>
      </c>
      <c r="E174" s="45"/>
      <c r="F174" s="7"/>
      <c r="G174" s="7"/>
      <c r="H174" s="60" t="s">
        <v>1</v>
      </c>
      <c r="I174" s="170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52"/>
      <c r="AZ174" s="1"/>
    </row>
    <row r="175" spans="1:52" ht="18">
      <c r="A175">
        <v>221</v>
      </c>
      <c r="C175" s="51">
        <v>11</v>
      </c>
      <c r="E175" s="46"/>
      <c r="F175" s="47" t="s">
        <v>11</v>
      </c>
      <c r="G175" s="58" t="s">
        <v>1</v>
      </c>
      <c r="H175" s="58" t="s">
        <v>1</v>
      </c>
      <c r="I175" s="180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Y175" s="52"/>
      <c r="AZ175" s="1"/>
    </row>
    <row r="176" spans="1:52" ht="15.75">
      <c r="A176">
        <v>222</v>
      </c>
      <c r="E176" s="77"/>
      <c r="F176" s="79">
        <f>'RESUM MENSUAL ENVASOS'!F13</f>
        <v>12387</v>
      </c>
      <c r="G176" s="67"/>
      <c r="H176" s="67"/>
      <c r="I176" s="174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52"/>
      <c r="AZ176"/>
    </row>
    <row r="177" spans="1:52" ht="15.75">
      <c r="A177">
        <v>223</v>
      </c>
      <c r="E177" s="55"/>
      <c r="F177" s="43" t="s">
        <v>6</v>
      </c>
      <c r="G177" s="43"/>
      <c r="H177" s="60" t="s">
        <v>1</v>
      </c>
      <c r="I177" s="170"/>
      <c r="J177" s="143"/>
      <c r="K177" s="143">
        <f aca="true" t="shared" si="15" ref="K177:AC177">K7</f>
        <v>1</v>
      </c>
      <c r="L177" s="143">
        <f t="shared" si="15"/>
        <v>2</v>
      </c>
      <c r="M177" s="143">
        <f t="shared" si="15"/>
        <v>5</v>
      </c>
      <c r="N177" s="143">
        <f t="shared" si="15"/>
        <v>6</v>
      </c>
      <c r="O177" s="143">
        <f t="shared" si="15"/>
        <v>7</v>
      </c>
      <c r="P177" s="143">
        <f t="shared" si="15"/>
        <v>8</v>
      </c>
      <c r="Q177" s="143">
        <f t="shared" si="15"/>
        <v>9</v>
      </c>
      <c r="R177" s="143">
        <f t="shared" si="15"/>
        <v>12</v>
      </c>
      <c r="S177" s="143">
        <f t="shared" si="15"/>
        <v>13</v>
      </c>
      <c r="T177" s="143">
        <f t="shared" si="15"/>
        <v>14</v>
      </c>
      <c r="U177" s="143">
        <f t="shared" si="15"/>
        <v>15</v>
      </c>
      <c r="V177" s="143">
        <f t="shared" si="15"/>
        <v>16</v>
      </c>
      <c r="W177" s="143">
        <f t="shared" si="15"/>
        <v>19</v>
      </c>
      <c r="X177" s="143">
        <f t="shared" si="15"/>
        <v>20</v>
      </c>
      <c r="Y177" s="143">
        <f t="shared" si="15"/>
        <v>21</v>
      </c>
      <c r="Z177" s="143">
        <f t="shared" si="15"/>
        <v>22</v>
      </c>
      <c r="AA177" s="143">
        <f t="shared" si="15"/>
        <v>23</v>
      </c>
      <c r="AB177" s="143">
        <f t="shared" si="15"/>
        <v>26</v>
      </c>
      <c r="AC177" s="143">
        <f t="shared" si="15"/>
        <v>27</v>
      </c>
      <c r="AD177" s="143">
        <f aca="true" t="shared" si="16" ref="AD177:AN177">AD7</f>
        <v>28</v>
      </c>
      <c r="AE177" s="143">
        <f t="shared" si="16"/>
        <v>29</v>
      </c>
      <c r="AF177" s="143">
        <f t="shared" si="16"/>
        <v>30</v>
      </c>
      <c r="AG177" s="143">
        <f t="shared" si="16"/>
        <v>0</v>
      </c>
      <c r="AH177" s="143">
        <f t="shared" si="16"/>
        <v>0</v>
      </c>
      <c r="AI177" s="143">
        <f t="shared" si="16"/>
        <v>0</v>
      </c>
      <c r="AJ177" s="143">
        <f t="shared" si="16"/>
        <v>0</v>
      </c>
      <c r="AK177" s="143">
        <f t="shared" si="16"/>
        <v>0</v>
      </c>
      <c r="AL177" s="143">
        <f t="shared" si="16"/>
        <v>0</v>
      </c>
      <c r="AM177" s="143">
        <f t="shared" si="16"/>
        <v>0</v>
      </c>
      <c r="AN177" s="143">
        <f t="shared" si="16"/>
        <v>0</v>
      </c>
      <c r="AO177" s="143">
        <f aca="true" t="shared" si="17" ref="AO177:AX177">AO7</f>
        <v>0</v>
      </c>
      <c r="AP177" s="143">
        <f t="shared" si="17"/>
        <v>0</v>
      </c>
      <c r="AQ177" s="143">
        <f t="shared" si="17"/>
        <v>0</v>
      </c>
      <c r="AR177" s="143">
        <f t="shared" si="17"/>
        <v>0</v>
      </c>
      <c r="AS177" s="143">
        <f t="shared" si="17"/>
        <v>0</v>
      </c>
      <c r="AT177" s="143">
        <f t="shared" si="17"/>
        <v>0</v>
      </c>
      <c r="AU177" s="143">
        <f t="shared" si="17"/>
        <v>0</v>
      </c>
      <c r="AV177" s="143">
        <f t="shared" si="17"/>
        <v>0</v>
      </c>
      <c r="AW177" s="143">
        <f t="shared" si="17"/>
        <v>0</v>
      </c>
      <c r="AX177" s="143">
        <f t="shared" si="17"/>
        <v>0</v>
      </c>
      <c r="AY177" s="52"/>
      <c r="AZ177" s="1"/>
    </row>
    <row r="178" spans="1:52" ht="15.75">
      <c r="A178">
        <v>224</v>
      </c>
      <c r="E178" s="42">
        <v>1</v>
      </c>
      <c r="F178" s="133" t="s">
        <v>327</v>
      </c>
      <c r="G178" s="134"/>
      <c r="H178" s="60">
        <v>1</v>
      </c>
      <c r="I178" s="170" t="s">
        <v>556</v>
      </c>
      <c r="J178" s="139"/>
      <c r="K178" s="139"/>
      <c r="L178" s="139"/>
      <c r="M178" s="139"/>
      <c r="N178" s="166">
        <v>1</v>
      </c>
      <c r="O178" s="139"/>
      <c r="P178" s="139"/>
      <c r="Q178" s="139"/>
      <c r="R178" s="139"/>
      <c r="S178" s="139"/>
      <c r="T178" s="166">
        <v>1</v>
      </c>
      <c r="U178" s="139"/>
      <c r="V178" s="139"/>
      <c r="W178" s="139"/>
      <c r="X178" s="166">
        <v>0.5</v>
      </c>
      <c r="Y178" s="139"/>
      <c r="Z178" s="139"/>
      <c r="AA178" s="139"/>
      <c r="AB178" s="139"/>
      <c r="AC178" s="166">
        <v>1</v>
      </c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52"/>
      <c r="AZ178" s="1"/>
    </row>
    <row r="179" spans="1:52" ht="15.75">
      <c r="A179">
        <v>225</v>
      </c>
      <c r="E179" s="42">
        <v>2</v>
      </c>
      <c r="F179" s="133" t="s">
        <v>328</v>
      </c>
      <c r="G179" s="134"/>
      <c r="H179" s="60">
        <v>1</v>
      </c>
      <c r="I179" s="170" t="s">
        <v>556</v>
      </c>
      <c r="J179" s="139"/>
      <c r="K179" s="139"/>
      <c r="L179" s="139"/>
      <c r="M179" s="139"/>
      <c r="N179" s="166">
        <v>1</v>
      </c>
      <c r="O179" s="139"/>
      <c r="P179" s="139"/>
      <c r="Q179" s="139"/>
      <c r="R179" s="139"/>
      <c r="S179" s="139"/>
      <c r="T179" s="166">
        <v>1</v>
      </c>
      <c r="U179" s="139"/>
      <c r="V179" s="139"/>
      <c r="W179" s="139"/>
      <c r="X179" s="166">
        <v>0.5</v>
      </c>
      <c r="Y179" s="139"/>
      <c r="Z179" s="139"/>
      <c r="AA179" s="139"/>
      <c r="AB179" s="139"/>
      <c r="AC179" s="166">
        <v>0.5</v>
      </c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52"/>
      <c r="AZ179"/>
    </row>
    <row r="180" spans="1:52" ht="15.75">
      <c r="A180">
        <v>226</v>
      </c>
      <c r="E180" s="42">
        <v>3</v>
      </c>
      <c r="F180" s="133" t="s">
        <v>329</v>
      </c>
      <c r="G180" s="134"/>
      <c r="H180" s="60">
        <v>1</v>
      </c>
      <c r="I180" s="170">
        <v>5</v>
      </c>
      <c r="J180" s="139"/>
      <c r="K180" s="139"/>
      <c r="L180" s="166">
        <v>1</v>
      </c>
      <c r="M180" s="139"/>
      <c r="N180" s="166">
        <v>1</v>
      </c>
      <c r="O180" s="139"/>
      <c r="P180" s="139"/>
      <c r="Q180" s="167">
        <v>1</v>
      </c>
      <c r="R180" s="139"/>
      <c r="S180" s="139"/>
      <c r="T180" s="166">
        <v>1</v>
      </c>
      <c r="U180" s="139"/>
      <c r="V180" s="167">
        <v>1</v>
      </c>
      <c r="W180" s="139"/>
      <c r="X180" s="166">
        <v>1</v>
      </c>
      <c r="Y180" s="139"/>
      <c r="Z180" s="139"/>
      <c r="AA180" s="166">
        <v>1</v>
      </c>
      <c r="AB180" s="139"/>
      <c r="AC180" s="139"/>
      <c r="AD180" s="139"/>
      <c r="AE180" s="139"/>
      <c r="AF180" s="166">
        <v>1</v>
      </c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52"/>
      <c r="AZ180" s="1"/>
    </row>
    <row r="181" spans="1:52" ht="15.75">
      <c r="A181">
        <v>227</v>
      </c>
      <c r="E181" s="42">
        <v>4</v>
      </c>
      <c r="F181" s="133" t="s">
        <v>499</v>
      </c>
      <c r="G181" s="134">
        <v>1</v>
      </c>
      <c r="H181" s="60">
        <v>1</v>
      </c>
      <c r="I181" s="170" t="s">
        <v>556</v>
      </c>
      <c r="J181" s="139"/>
      <c r="K181" s="139"/>
      <c r="L181" s="166">
        <v>1</v>
      </c>
      <c r="M181" s="139"/>
      <c r="N181" s="166">
        <v>0.5</v>
      </c>
      <c r="O181" s="139"/>
      <c r="P181" s="139"/>
      <c r="Q181" s="167">
        <v>1</v>
      </c>
      <c r="R181" s="139"/>
      <c r="S181" s="139"/>
      <c r="T181" s="166">
        <v>1</v>
      </c>
      <c r="U181" s="139"/>
      <c r="V181" s="167">
        <v>1</v>
      </c>
      <c r="W181" s="139"/>
      <c r="X181" s="139"/>
      <c r="Y181" s="139"/>
      <c r="Z181" s="139"/>
      <c r="AA181" s="166">
        <v>1</v>
      </c>
      <c r="AB181" s="139"/>
      <c r="AC181" s="166">
        <v>1</v>
      </c>
      <c r="AD181" s="139"/>
      <c r="AE181" s="139"/>
      <c r="AF181" s="166">
        <v>1</v>
      </c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52"/>
      <c r="AZ181" s="1"/>
    </row>
    <row r="182" spans="1:52" ht="15.75">
      <c r="A182">
        <v>228</v>
      </c>
      <c r="E182" s="42">
        <v>5</v>
      </c>
      <c r="F182" s="133" t="s">
        <v>76</v>
      </c>
      <c r="G182" s="134"/>
      <c r="H182" s="60">
        <v>1</v>
      </c>
      <c r="I182" s="170" t="s">
        <v>556</v>
      </c>
      <c r="J182" s="139"/>
      <c r="K182" s="139"/>
      <c r="L182" s="139"/>
      <c r="M182" s="139"/>
      <c r="N182" s="166">
        <v>1</v>
      </c>
      <c r="O182" s="139"/>
      <c r="P182" s="139"/>
      <c r="Q182" s="139"/>
      <c r="R182" s="139"/>
      <c r="S182" s="139"/>
      <c r="T182" s="166">
        <v>1</v>
      </c>
      <c r="U182" s="139"/>
      <c r="V182" s="139"/>
      <c r="W182" s="139"/>
      <c r="X182" s="166">
        <v>0.5</v>
      </c>
      <c r="Y182" s="139"/>
      <c r="Z182" s="139"/>
      <c r="AA182" s="139"/>
      <c r="AB182" s="139"/>
      <c r="AC182" s="166">
        <v>0.5</v>
      </c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52"/>
      <c r="AZ182"/>
    </row>
    <row r="183" spans="1:52" ht="15.75">
      <c r="A183">
        <v>229</v>
      </c>
      <c r="E183" s="42">
        <v>6</v>
      </c>
      <c r="F183" s="133" t="s">
        <v>500</v>
      </c>
      <c r="G183" s="134"/>
      <c r="H183" s="60">
        <v>1</v>
      </c>
      <c r="I183" s="170" t="s">
        <v>556</v>
      </c>
      <c r="J183" s="139"/>
      <c r="K183" s="139"/>
      <c r="L183" s="139"/>
      <c r="M183" s="139"/>
      <c r="N183" s="166">
        <v>0.5</v>
      </c>
      <c r="O183" s="139"/>
      <c r="P183" s="139"/>
      <c r="Q183" s="139"/>
      <c r="R183" s="139"/>
      <c r="S183" s="139"/>
      <c r="T183" s="166">
        <v>0.5</v>
      </c>
      <c r="U183" s="139"/>
      <c r="V183" s="139"/>
      <c r="W183" s="139"/>
      <c r="X183" s="166">
        <v>0.5</v>
      </c>
      <c r="Y183" s="139"/>
      <c r="Z183" s="139"/>
      <c r="AA183" s="139"/>
      <c r="AB183" s="139"/>
      <c r="AC183" s="166">
        <v>1</v>
      </c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52"/>
      <c r="AZ183" s="1"/>
    </row>
    <row r="184" spans="1:52" ht="15.75">
      <c r="A184">
        <v>230</v>
      </c>
      <c r="E184" s="42">
        <v>7</v>
      </c>
      <c r="F184" s="133" t="s">
        <v>77</v>
      </c>
      <c r="G184" s="134"/>
      <c r="H184" s="60">
        <v>1</v>
      </c>
      <c r="I184" s="170" t="s">
        <v>556</v>
      </c>
      <c r="J184" s="139"/>
      <c r="K184" s="139"/>
      <c r="L184" s="139"/>
      <c r="M184" s="139"/>
      <c r="N184" s="166">
        <v>0.5</v>
      </c>
      <c r="O184" s="139"/>
      <c r="P184" s="139"/>
      <c r="Q184" s="139"/>
      <c r="R184" s="139"/>
      <c r="S184" s="139"/>
      <c r="T184" s="166">
        <v>1</v>
      </c>
      <c r="U184" s="139"/>
      <c r="V184" s="139"/>
      <c r="W184" s="139"/>
      <c r="X184" s="166">
        <v>0.5</v>
      </c>
      <c r="Y184" s="139"/>
      <c r="Z184" s="139"/>
      <c r="AA184" s="139"/>
      <c r="AB184" s="139"/>
      <c r="AC184" s="166">
        <v>1</v>
      </c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52"/>
      <c r="AZ184" s="1"/>
    </row>
    <row r="185" spans="1:52" ht="15.75">
      <c r="A185">
        <v>231</v>
      </c>
      <c r="E185" s="42">
        <v>8</v>
      </c>
      <c r="F185" s="133" t="s">
        <v>330</v>
      </c>
      <c r="G185" s="134"/>
      <c r="H185" s="60">
        <v>1</v>
      </c>
      <c r="I185" s="170" t="s">
        <v>556</v>
      </c>
      <c r="J185" s="139"/>
      <c r="K185" s="139"/>
      <c r="L185" s="139"/>
      <c r="M185" s="139"/>
      <c r="N185" s="166">
        <v>0.5</v>
      </c>
      <c r="O185" s="139"/>
      <c r="P185" s="139"/>
      <c r="Q185" s="139"/>
      <c r="R185" s="139"/>
      <c r="S185" s="139"/>
      <c r="T185" s="166">
        <v>1</v>
      </c>
      <c r="U185" s="139"/>
      <c r="V185" s="139"/>
      <c r="W185" s="139"/>
      <c r="X185" s="166">
        <v>1</v>
      </c>
      <c r="Y185" s="139"/>
      <c r="Z185" s="139"/>
      <c r="AA185" s="139"/>
      <c r="AB185" s="139"/>
      <c r="AC185" s="166">
        <v>0.5</v>
      </c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52"/>
      <c r="AZ185"/>
    </row>
    <row r="186" spans="1:52" ht="15.75">
      <c r="A186">
        <v>232</v>
      </c>
      <c r="E186" s="42">
        <v>9</v>
      </c>
      <c r="F186" s="133" t="s">
        <v>331</v>
      </c>
      <c r="G186" s="134"/>
      <c r="H186" s="60">
        <v>1</v>
      </c>
      <c r="I186" s="170" t="s">
        <v>556</v>
      </c>
      <c r="J186" s="139"/>
      <c r="K186" s="139"/>
      <c r="L186" s="139"/>
      <c r="M186" s="139"/>
      <c r="N186" s="166">
        <v>0.5</v>
      </c>
      <c r="O186" s="139"/>
      <c r="P186" s="139"/>
      <c r="Q186" s="139"/>
      <c r="R186" s="139"/>
      <c r="S186" s="139"/>
      <c r="T186" s="166">
        <v>0.5</v>
      </c>
      <c r="U186" s="139"/>
      <c r="V186" s="139"/>
      <c r="W186" s="139"/>
      <c r="X186" s="166">
        <v>0.5</v>
      </c>
      <c r="Y186" s="139"/>
      <c r="Z186" s="139"/>
      <c r="AA186" s="139"/>
      <c r="AB186" s="139"/>
      <c r="AC186" s="166">
        <v>1</v>
      </c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52"/>
      <c r="AZ186" s="1"/>
    </row>
    <row r="187" spans="1:52" ht="15.75">
      <c r="A187">
        <v>233</v>
      </c>
      <c r="E187" s="42">
        <v>10</v>
      </c>
      <c r="F187" s="133" t="s">
        <v>332</v>
      </c>
      <c r="G187" s="134">
        <v>1</v>
      </c>
      <c r="H187" s="60">
        <v>1</v>
      </c>
      <c r="I187" s="170" t="s">
        <v>556</v>
      </c>
      <c r="J187" s="139"/>
      <c r="K187" s="139"/>
      <c r="L187" s="166">
        <v>1</v>
      </c>
      <c r="M187" s="139"/>
      <c r="N187" s="166">
        <v>0.5</v>
      </c>
      <c r="O187" s="139"/>
      <c r="P187" s="139"/>
      <c r="Q187" s="167">
        <v>1</v>
      </c>
      <c r="R187" s="139"/>
      <c r="S187" s="139"/>
      <c r="T187" s="166">
        <v>1</v>
      </c>
      <c r="U187" s="139"/>
      <c r="V187" s="167">
        <v>0.5</v>
      </c>
      <c r="W187" s="139"/>
      <c r="X187" s="166">
        <v>1</v>
      </c>
      <c r="Y187" s="139"/>
      <c r="Z187" s="139"/>
      <c r="AA187" s="166">
        <v>1</v>
      </c>
      <c r="AB187" s="139"/>
      <c r="AC187" s="166">
        <v>1</v>
      </c>
      <c r="AD187" s="139"/>
      <c r="AE187" s="139"/>
      <c r="AF187" s="167">
        <v>1</v>
      </c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52"/>
      <c r="AZ187" s="1"/>
    </row>
    <row r="188" spans="1:52" ht="15.75">
      <c r="A188">
        <v>234</v>
      </c>
      <c r="E188" s="42">
        <v>11</v>
      </c>
      <c r="F188" s="133" t="s">
        <v>333</v>
      </c>
      <c r="G188" s="134">
        <v>1</v>
      </c>
      <c r="H188" s="60">
        <v>1</v>
      </c>
      <c r="I188" s="170">
        <v>5</v>
      </c>
      <c r="J188" s="139"/>
      <c r="K188" s="139"/>
      <c r="L188" s="166">
        <v>1</v>
      </c>
      <c r="M188" s="139"/>
      <c r="N188" s="166">
        <v>1</v>
      </c>
      <c r="O188" s="139"/>
      <c r="P188" s="139"/>
      <c r="Q188" s="166">
        <v>1</v>
      </c>
      <c r="R188" s="139"/>
      <c r="S188" s="139"/>
      <c r="T188" s="166">
        <v>1</v>
      </c>
      <c r="U188" s="139"/>
      <c r="V188" s="166">
        <v>1</v>
      </c>
      <c r="W188" s="139"/>
      <c r="X188" s="166">
        <v>1</v>
      </c>
      <c r="Y188" s="139"/>
      <c r="Z188" s="139"/>
      <c r="AA188" s="166">
        <v>1</v>
      </c>
      <c r="AB188" s="139"/>
      <c r="AC188" s="166">
        <v>1</v>
      </c>
      <c r="AD188" s="139"/>
      <c r="AE188" s="139"/>
      <c r="AF188" s="166">
        <v>0.5</v>
      </c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52"/>
      <c r="AZ188"/>
    </row>
    <row r="189" spans="1:52" ht="15.75">
      <c r="A189">
        <v>235</v>
      </c>
      <c r="E189" s="42">
        <v>12</v>
      </c>
      <c r="F189" s="133" t="s">
        <v>334</v>
      </c>
      <c r="G189" s="134"/>
      <c r="H189" s="60">
        <v>1</v>
      </c>
      <c r="I189" s="170">
        <v>5</v>
      </c>
      <c r="J189" s="139"/>
      <c r="K189" s="139"/>
      <c r="L189" s="139"/>
      <c r="M189" s="139"/>
      <c r="N189" s="166">
        <v>1</v>
      </c>
      <c r="O189" s="139"/>
      <c r="P189" s="139"/>
      <c r="Q189" s="139"/>
      <c r="R189" s="139"/>
      <c r="S189" s="139"/>
      <c r="T189" s="166">
        <v>1</v>
      </c>
      <c r="U189" s="139"/>
      <c r="V189" s="139"/>
      <c r="W189" s="139"/>
      <c r="X189" s="166">
        <v>0.5</v>
      </c>
      <c r="Y189" s="139"/>
      <c r="Z189" s="139"/>
      <c r="AA189" s="139"/>
      <c r="AB189" s="139"/>
      <c r="AC189" s="166">
        <v>1</v>
      </c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52"/>
      <c r="AZ189" s="1"/>
    </row>
    <row r="190" spans="1:52" ht="15.75">
      <c r="A190">
        <v>236</v>
      </c>
      <c r="E190" s="42">
        <v>13</v>
      </c>
      <c r="F190" s="133" t="s">
        <v>170</v>
      </c>
      <c r="G190" s="134">
        <v>1</v>
      </c>
      <c r="H190" s="60">
        <v>1</v>
      </c>
      <c r="I190" s="170">
        <v>5</v>
      </c>
      <c r="J190" s="139"/>
      <c r="K190" s="139"/>
      <c r="L190" s="139"/>
      <c r="M190" s="139"/>
      <c r="N190" s="166">
        <v>0.5</v>
      </c>
      <c r="O190" s="139"/>
      <c r="P190" s="139"/>
      <c r="Q190" s="167">
        <v>1</v>
      </c>
      <c r="R190" s="139"/>
      <c r="S190" s="139"/>
      <c r="T190" s="167">
        <v>1</v>
      </c>
      <c r="U190" s="139"/>
      <c r="V190" s="166">
        <v>1</v>
      </c>
      <c r="W190" s="139"/>
      <c r="X190" s="166">
        <v>1</v>
      </c>
      <c r="Y190" s="139"/>
      <c r="Z190" s="139"/>
      <c r="AA190" s="139"/>
      <c r="AB190" s="139"/>
      <c r="AC190" s="166">
        <v>1</v>
      </c>
      <c r="AD190" s="139"/>
      <c r="AE190" s="139"/>
      <c r="AF190" s="167">
        <v>1</v>
      </c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52"/>
      <c r="AZ190" s="1"/>
    </row>
    <row r="191" spans="1:52" ht="15.75">
      <c r="A191">
        <v>237</v>
      </c>
      <c r="E191" s="42">
        <v>14</v>
      </c>
      <c r="F191" s="133" t="s">
        <v>335</v>
      </c>
      <c r="G191" s="134">
        <v>1</v>
      </c>
      <c r="H191" s="60">
        <v>1</v>
      </c>
      <c r="I191" s="170">
        <v>5</v>
      </c>
      <c r="J191" s="139"/>
      <c r="K191" s="139"/>
      <c r="L191" s="166">
        <v>1</v>
      </c>
      <c r="M191" s="139"/>
      <c r="N191" s="166">
        <v>1</v>
      </c>
      <c r="O191" s="139"/>
      <c r="P191" s="139"/>
      <c r="Q191" s="166">
        <v>1</v>
      </c>
      <c r="R191" s="139"/>
      <c r="S191" s="139"/>
      <c r="T191" s="167">
        <v>1</v>
      </c>
      <c r="U191" s="139"/>
      <c r="V191" s="166">
        <v>1</v>
      </c>
      <c r="W191" s="139"/>
      <c r="X191" s="166">
        <v>1</v>
      </c>
      <c r="Y191" s="139"/>
      <c r="Z191" s="139"/>
      <c r="AA191" s="166">
        <v>1</v>
      </c>
      <c r="AB191" s="139"/>
      <c r="AC191" s="166">
        <v>1</v>
      </c>
      <c r="AD191" s="139"/>
      <c r="AE191" s="139"/>
      <c r="AF191" s="167">
        <v>0.5</v>
      </c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52"/>
      <c r="AZ191"/>
    </row>
    <row r="192" spans="1:52" ht="15.75">
      <c r="A192">
        <v>238</v>
      </c>
      <c r="E192" s="42">
        <v>15</v>
      </c>
      <c r="F192" s="133" t="s">
        <v>336</v>
      </c>
      <c r="G192" s="134">
        <v>1</v>
      </c>
      <c r="H192" s="60">
        <v>1</v>
      </c>
      <c r="I192" s="170">
        <v>5</v>
      </c>
      <c r="J192" s="139"/>
      <c r="K192" s="139"/>
      <c r="L192" s="166">
        <v>1</v>
      </c>
      <c r="M192" s="139"/>
      <c r="N192" s="166">
        <v>1</v>
      </c>
      <c r="O192" s="139"/>
      <c r="P192" s="139"/>
      <c r="Q192" s="166">
        <v>1</v>
      </c>
      <c r="R192" s="139"/>
      <c r="S192" s="139"/>
      <c r="T192" s="167">
        <v>1</v>
      </c>
      <c r="U192" s="139"/>
      <c r="V192" s="166">
        <v>1</v>
      </c>
      <c r="W192" s="139"/>
      <c r="X192" s="166">
        <v>1</v>
      </c>
      <c r="Y192" s="139"/>
      <c r="Z192" s="139"/>
      <c r="AA192" s="166">
        <v>1</v>
      </c>
      <c r="AB192" s="139"/>
      <c r="AC192" s="166">
        <v>0.5</v>
      </c>
      <c r="AD192" s="139"/>
      <c r="AE192" s="139"/>
      <c r="AF192" s="166">
        <v>1</v>
      </c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52"/>
      <c r="AZ192" s="1"/>
    </row>
    <row r="193" spans="1:52" ht="15.75">
      <c r="A193">
        <v>239</v>
      </c>
      <c r="E193" s="42">
        <v>16</v>
      </c>
      <c r="F193" s="133" t="s">
        <v>337</v>
      </c>
      <c r="G193" s="134"/>
      <c r="H193" s="60">
        <v>1</v>
      </c>
      <c r="I193" s="170">
        <v>5</v>
      </c>
      <c r="J193" s="139"/>
      <c r="K193" s="139"/>
      <c r="L193" s="139"/>
      <c r="M193" s="139"/>
      <c r="N193" s="166">
        <v>1</v>
      </c>
      <c r="O193" s="139"/>
      <c r="P193" s="139"/>
      <c r="Q193" s="139"/>
      <c r="R193" s="139"/>
      <c r="S193" s="139"/>
      <c r="T193" s="166">
        <v>1</v>
      </c>
      <c r="U193" s="139"/>
      <c r="V193" s="139"/>
      <c r="W193" s="139"/>
      <c r="X193" s="166">
        <v>0.5</v>
      </c>
      <c r="Y193" s="139"/>
      <c r="Z193" s="139"/>
      <c r="AA193" s="139"/>
      <c r="AB193" s="139"/>
      <c r="AC193" s="166">
        <v>1</v>
      </c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52"/>
      <c r="AZ193" s="1"/>
    </row>
    <row r="194" spans="1:52" ht="15.75">
      <c r="A194">
        <v>240</v>
      </c>
      <c r="E194" s="42">
        <v>17</v>
      </c>
      <c r="F194" s="133" t="s">
        <v>338</v>
      </c>
      <c r="G194" s="134">
        <v>1</v>
      </c>
      <c r="H194" s="60">
        <v>1</v>
      </c>
      <c r="I194" s="170">
        <v>5</v>
      </c>
      <c r="J194" s="139"/>
      <c r="K194" s="139"/>
      <c r="L194" s="166">
        <v>1</v>
      </c>
      <c r="M194" s="139"/>
      <c r="N194" s="166">
        <v>1</v>
      </c>
      <c r="O194" s="139"/>
      <c r="P194" s="139"/>
      <c r="Q194" s="167">
        <v>1</v>
      </c>
      <c r="R194" s="139"/>
      <c r="S194" s="139"/>
      <c r="T194" s="167">
        <v>0.5</v>
      </c>
      <c r="U194" s="139"/>
      <c r="V194" s="166">
        <v>1</v>
      </c>
      <c r="W194" s="139"/>
      <c r="X194" s="139"/>
      <c r="Y194" s="139"/>
      <c r="Z194" s="139"/>
      <c r="AA194" s="166">
        <v>1</v>
      </c>
      <c r="AB194" s="139"/>
      <c r="AC194" s="166">
        <v>0.5</v>
      </c>
      <c r="AD194" s="139"/>
      <c r="AE194" s="139"/>
      <c r="AF194" s="166">
        <v>1</v>
      </c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52"/>
      <c r="AZ194"/>
    </row>
    <row r="195" spans="1:52" ht="15.75">
      <c r="A195">
        <v>241</v>
      </c>
      <c r="E195" s="42">
        <v>18</v>
      </c>
      <c r="F195" s="133" t="s">
        <v>339</v>
      </c>
      <c r="G195" s="134"/>
      <c r="H195" s="60">
        <v>1</v>
      </c>
      <c r="I195" s="170" t="s">
        <v>556</v>
      </c>
      <c r="J195" s="139"/>
      <c r="K195" s="139"/>
      <c r="L195" s="139"/>
      <c r="M195" s="139"/>
      <c r="N195" s="166">
        <v>1</v>
      </c>
      <c r="O195" s="139"/>
      <c r="P195" s="139"/>
      <c r="Q195" s="139"/>
      <c r="R195" s="139"/>
      <c r="S195" s="139"/>
      <c r="T195" s="166">
        <v>1</v>
      </c>
      <c r="U195" s="139"/>
      <c r="V195" s="139"/>
      <c r="W195" s="139"/>
      <c r="X195" s="166">
        <v>1</v>
      </c>
      <c r="Y195" s="139"/>
      <c r="Z195" s="139"/>
      <c r="AA195" s="139"/>
      <c r="AB195" s="139"/>
      <c r="AC195" s="166">
        <v>1</v>
      </c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52"/>
      <c r="AZ195" s="1"/>
    </row>
    <row r="196" spans="1:52" ht="15.75">
      <c r="A196">
        <v>242</v>
      </c>
      <c r="E196" s="42">
        <v>19</v>
      </c>
      <c r="F196" s="133" t="s">
        <v>340</v>
      </c>
      <c r="G196" s="134">
        <v>1</v>
      </c>
      <c r="H196" s="60">
        <v>1</v>
      </c>
      <c r="I196" s="170">
        <v>5</v>
      </c>
      <c r="J196" s="139"/>
      <c r="K196" s="139"/>
      <c r="L196" s="139"/>
      <c r="M196" s="139"/>
      <c r="N196" s="166">
        <v>1</v>
      </c>
      <c r="O196" s="139"/>
      <c r="P196" s="139"/>
      <c r="Q196" s="166">
        <v>1</v>
      </c>
      <c r="R196" s="139"/>
      <c r="S196" s="139"/>
      <c r="T196" s="166">
        <v>1</v>
      </c>
      <c r="U196" s="139"/>
      <c r="V196" s="167">
        <v>0</v>
      </c>
      <c r="W196" s="139"/>
      <c r="X196" s="166">
        <v>1</v>
      </c>
      <c r="Y196" s="139"/>
      <c r="Z196" s="139"/>
      <c r="AA196" s="139"/>
      <c r="AB196" s="139"/>
      <c r="AC196" s="166">
        <v>0.5</v>
      </c>
      <c r="AD196" s="139"/>
      <c r="AE196" s="139"/>
      <c r="AF196" s="166">
        <v>1</v>
      </c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52"/>
      <c r="AZ196" s="1"/>
    </row>
    <row r="197" spans="1:52" ht="15.75">
      <c r="A197">
        <v>243</v>
      </c>
      <c r="E197" s="42">
        <v>20</v>
      </c>
      <c r="F197" s="133" t="s">
        <v>341</v>
      </c>
      <c r="G197" s="134"/>
      <c r="H197" s="60">
        <v>1</v>
      </c>
      <c r="I197" s="170" t="s">
        <v>556</v>
      </c>
      <c r="J197" s="139"/>
      <c r="K197" s="139"/>
      <c r="L197" s="139"/>
      <c r="M197" s="139"/>
      <c r="N197" s="166">
        <v>1</v>
      </c>
      <c r="O197" s="139"/>
      <c r="P197" s="139"/>
      <c r="Q197" s="139"/>
      <c r="R197" s="139"/>
      <c r="S197" s="139"/>
      <c r="T197" s="166">
        <v>1</v>
      </c>
      <c r="U197" s="139"/>
      <c r="V197" s="139"/>
      <c r="W197" s="139"/>
      <c r="X197" s="166">
        <v>1</v>
      </c>
      <c r="Y197" s="139"/>
      <c r="Z197" s="139"/>
      <c r="AA197" s="139"/>
      <c r="AB197" s="139"/>
      <c r="AC197" s="166">
        <v>0.5</v>
      </c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52"/>
      <c r="AZ197"/>
    </row>
    <row r="198" spans="1:52" ht="15.75">
      <c r="A198">
        <v>244</v>
      </c>
      <c r="E198" s="42">
        <v>21</v>
      </c>
      <c r="F198" s="133" t="s">
        <v>501</v>
      </c>
      <c r="G198" s="134"/>
      <c r="H198" s="60">
        <v>1</v>
      </c>
      <c r="I198" s="170" t="s">
        <v>556</v>
      </c>
      <c r="J198" s="139"/>
      <c r="K198" s="139"/>
      <c r="L198" s="139"/>
      <c r="M198" s="139"/>
      <c r="N198" s="166">
        <v>0.5</v>
      </c>
      <c r="O198" s="139"/>
      <c r="P198" s="139"/>
      <c r="Q198" s="139"/>
      <c r="R198" s="139"/>
      <c r="S198" s="139"/>
      <c r="T198" s="166">
        <v>1</v>
      </c>
      <c r="U198" s="139"/>
      <c r="V198" s="139"/>
      <c r="W198" s="139"/>
      <c r="X198" s="166">
        <v>1</v>
      </c>
      <c r="Y198" s="139"/>
      <c r="Z198" s="139"/>
      <c r="AA198" s="139"/>
      <c r="AB198" s="139"/>
      <c r="AC198" s="166">
        <v>1</v>
      </c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52"/>
      <c r="AZ198" s="1"/>
    </row>
    <row r="199" spans="1:52" ht="15.75">
      <c r="A199">
        <v>245</v>
      </c>
      <c r="E199" s="42">
        <v>22</v>
      </c>
      <c r="F199" s="133" t="s">
        <v>342</v>
      </c>
      <c r="G199" s="134">
        <v>1</v>
      </c>
      <c r="H199" s="60">
        <v>1</v>
      </c>
      <c r="I199" s="170" t="s">
        <v>556</v>
      </c>
      <c r="J199" s="139"/>
      <c r="K199" s="139"/>
      <c r="L199" s="166">
        <v>1</v>
      </c>
      <c r="M199" s="139"/>
      <c r="N199" s="166">
        <v>1</v>
      </c>
      <c r="O199" s="139"/>
      <c r="P199" s="139"/>
      <c r="Q199" s="167">
        <v>1</v>
      </c>
      <c r="R199" s="139"/>
      <c r="S199" s="139"/>
      <c r="T199" s="166">
        <v>1</v>
      </c>
      <c r="U199" s="139"/>
      <c r="V199" s="166">
        <v>0</v>
      </c>
      <c r="W199" s="139"/>
      <c r="X199" s="166">
        <v>1</v>
      </c>
      <c r="Y199" s="139"/>
      <c r="Z199" s="139"/>
      <c r="AA199" s="166">
        <v>1</v>
      </c>
      <c r="AB199" s="139"/>
      <c r="AC199" s="166">
        <v>1</v>
      </c>
      <c r="AD199" s="139"/>
      <c r="AE199" s="139"/>
      <c r="AF199" s="167">
        <v>1</v>
      </c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52"/>
      <c r="AZ199" s="1"/>
    </row>
    <row r="200" spans="1:52" ht="15.75">
      <c r="A200">
        <v>246</v>
      </c>
      <c r="E200" s="42">
        <v>23</v>
      </c>
      <c r="F200" s="133" t="s">
        <v>171</v>
      </c>
      <c r="G200" s="134"/>
      <c r="H200" s="60">
        <v>1</v>
      </c>
      <c r="I200" s="170">
        <v>5</v>
      </c>
      <c r="J200" s="139"/>
      <c r="K200" s="139"/>
      <c r="L200" s="139"/>
      <c r="M200" s="139"/>
      <c r="N200" s="166">
        <v>1</v>
      </c>
      <c r="O200" s="139"/>
      <c r="P200" s="139"/>
      <c r="Q200" s="139"/>
      <c r="R200" s="139"/>
      <c r="S200" s="139"/>
      <c r="T200" s="166">
        <v>1</v>
      </c>
      <c r="U200" s="139"/>
      <c r="V200" s="139"/>
      <c r="W200" s="139"/>
      <c r="X200" s="166">
        <v>0.5</v>
      </c>
      <c r="Y200" s="139"/>
      <c r="Z200" s="139"/>
      <c r="AA200" s="139"/>
      <c r="AB200" s="139"/>
      <c r="AC200" s="166">
        <v>0.5</v>
      </c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52"/>
      <c r="AZ200"/>
    </row>
    <row r="201" spans="1:52" ht="15.75">
      <c r="A201">
        <v>247</v>
      </c>
      <c r="E201" s="42">
        <v>24</v>
      </c>
      <c r="F201" s="133" t="s">
        <v>343</v>
      </c>
      <c r="G201" s="134"/>
      <c r="H201" s="60">
        <v>1</v>
      </c>
      <c r="I201" s="170">
        <v>5</v>
      </c>
      <c r="J201" s="139"/>
      <c r="K201" s="139"/>
      <c r="L201" s="139"/>
      <c r="M201" s="139"/>
      <c r="N201" s="166">
        <v>1</v>
      </c>
      <c r="O201" s="139"/>
      <c r="P201" s="139"/>
      <c r="Q201" s="139"/>
      <c r="R201" s="139"/>
      <c r="S201" s="139"/>
      <c r="T201" s="166">
        <v>1</v>
      </c>
      <c r="U201" s="139"/>
      <c r="V201" s="139"/>
      <c r="W201" s="139"/>
      <c r="X201" s="166">
        <v>1</v>
      </c>
      <c r="Y201" s="139"/>
      <c r="Z201" s="139"/>
      <c r="AA201" s="139"/>
      <c r="AB201" s="139"/>
      <c r="AC201" s="166">
        <v>1</v>
      </c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52"/>
      <c r="AZ201" s="1"/>
    </row>
    <row r="202" spans="1:52" ht="15.75">
      <c r="A202">
        <v>248</v>
      </c>
      <c r="E202" s="42">
        <v>25</v>
      </c>
      <c r="F202" s="133" t="s">
        <v>344</v>
      </c>
      <c r="G202" s="134"/>
      <c r="H202" s="60">
        <v>1</v>
      </c>
      <c r="I202" s="170">
        <v>5</v>
      </c>
      <c r="J202" s="139"/>
      <c r="K202" s="139"/>
      <c r="L202" s="139"/>
      <c r="M202" s="139"/>
      <c r="N202" s="166">
        <v>0.5</v>
      </c>
      <c r="O202" s="139"/>
      <c r="P202" s="139"/>
      <c r="Q202" s="139"/>
      <c r="R202" s="139"/>
      <c r="S202" s="139"/>
      <c r="T202" s="167">
        <v>0.5</v>
      </c>
      <c r="U202" s="139"/>
      <c r="V202" s="139"/>
      <c r="W202" s="139"/>
      <c r="X202" s="166">
        <v>1</v>
      </c>
      <c r="Y202" s="139"/>
      <c r="Z202" s="139"/>
      <c r="AA202" s="139"/>
      <c r="AB202" s="139"/>
      <c r="AC202" s="166">
        <v>0.5</v>
      </c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52"/>
      <c r="AZ202" s="1"/>
    </row>
    <row r="203" spans="1:52" ht="15.75">
      <c r="A203">
        <v>249</v>
      </c>
      <c r="E203" s="42">
        <v>26</v>
      </c>
      <c r="F203" s="133" t="s">
        <v>502</v>
      </c>
      <c r="G203" s="134"/>
      <c r="H203" s="60">
        <v>1</v>
      </c>
      <c r="I203" s="170" t="s">
        <v>556</v>
      </c>
      <c r="J203" s="139"/>
      <c r="K203" s="139"/>
      <c r="L203" s="139"/>
      <c r="M203" s="139"/>
      <c r="N203" s="166">
        <v>1</v>
      </c>
      <c r="O203" s="139"/>
      <c r="P203" s="139"/>
      <c r="Q203" s="139"/>
      <c r="R203" s="139"/>
      <c r="S203" s="139"/>
      <c r="T203" s="166">
        <v>1</v>
      </c>
      <c r="U203" s="139"/>
      <c r="V203" s="139"/>
      <c r="W203" s="139"/>
      <c r="X203" s="166">
        <v>0</v>
      </c>
      <c r="Y203" s="139"/>
      <c r="Z203" s="139"/>
      <c r="AA203" s="139"/>
      <c r="AB203" s="139"/>
      <c r="AC203" s="166">
        <v>0.5</v>
      </c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52"/>
      <c r="AZ203"/>
    </row>
    <row r="204" spans="1:52" ht="15.75">
      <c r="A204">
        <v>250</v>
      </c>
      <c r="E204" s="42">
        <v>27</v>
      </c>
      <c r="F204" s="133" t="s">
        <v>345</v>
      </c>
      <c r="G204" s="134"/>
      <c r="H204" s="60">
        <v>1</v>
      </c>
      <c r="I204" s="170" t="s">
        <v>556</v>
      </c>
      <c r="J204" s="139"/>
      <c r="K204" s="139"/>
      <c r="L204" s="139"/>
      <c r="M204" s="139"/>
      <c r="N204" s="166">
        <v>1</v>
      </c>
      <c r="O204" s="139"/>
      <c r="P204" s="139"/>
      <c r="Q204" s="139"/>
      <c r="R204" s="139"/>
      <c r="S204" s="139"/>
      <c r="T204" s="166">
        <v>1</v>
      </c>
      <c r="U204" s="139"/>
      <c r="V204" s="139"/>
      <c r="W204" s="139"/>
      <c r="X204" s="166">
        <v>1</v>
      </c>
      <c r="Y204" s="139"/>
      <c r="Z204" s="139"/>
      <c r="AA204" s="139"/>
      <c r="AB204" s="139"/>
      <c r="AC204" s="166">
        <v>1</v>
      </c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52"/>
      <c r="AZ204" s="1"/>
    </row>
    <row r="205" spans="1:52" ht="15.75">
      <c r="A205">
        <v>251</v>
      </c>
      <c r="E205" s="42">
        <v>28</v>
      </c>
      <c r="F205" s="133" t="s">
        <v>346</v>
      </c>
      <c r="G205" s="134"/>
      <c r="H205" s="60">
        <v>1</v>
      </c>
      <c r="I205" s="170" t="s">
        <v>556</v>
      </c>
      <c r="J205" s="139"/>
      <c r="K205" s="139"/>
      <c r="L205" s="139"/>
      <c r="M205" s="139"/>
      <c r="N205" s="166">
        <v>0.5</v>
      </c>
      <c r="O205" s="139"/>
      <c r="P205" s="139"/>
      <c r="Q205" s="139"/>
      <c r="R205" s="139"/>
      <c r="S205" s="139"/>
      <c r="T205" s="166">
        <v>1</v>
      </c>
      <c r="U205" s="139"/>
      <c r="V205" s="139"/>
      <c r="W205" s="139"/>
      <c r="X205" s="166">
        <v>0.5</v>
      </c>
      <c r="Y205" s="139"/>
      <c r="Z205" s="139"/>
      <c r="AA205" s="139"/>
      <c r="AB205" s="139"/>
      <c r="AC205" s="166">
        <v>0.5</v>
      </c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52"/>
      <c r="AZ205" s="1"/>
    </row>
    <row r="206" spans="1:52" ht="15.75">
      <c r="A206">
        <v>253</v>
      </c>
      <c r="E206" s="42">
        <v>29</v>
      </c>
      <c r="F206" s="133" t="s">
        <v>347</v>
      </c>
      <c r="G206" s="134">
        <v>1</v>
      </c>
      <c r="H206" s="60">
        <v>1</v>
      </c>
      <c r="I206" s="170" t="s">
        <v>556</v>
      </c>
      <c r="J206" s="139"/>
      <c r="K206" s="139"/>
      <c r="L206" s="166">
        <v>1</v>
      </c>
      <c r="M206" s="139"/>
      <c r="N206" s="166">
        <v>1</v>
      </c>
      <c r="O206" s="139"/>
      <c r="P206" s="139"/>
      <c r="Q206" s="166">
        <v>1</v>
      </c>
      <c r="R206" s="139"/>
      <c r="S206" s="139"/>
      <c r="T206" s="166">
        <v>0.5</v>
      </c>
      <c r="U206" s="139"/>
      <c r="V206" s="167">
        <v>1</v>
      </c>
      <c r="W206" s="139"/>
      <c r="X206" s="166">
        <v>0.5</v>
      </c>
      <c r="Y206" s="139"/>
      <c r="Z206" s="139"/>
      <c r="AA206" s="166">
        <v>1</v>
      </c>
      <c r="AB206" s="139"/>
      <c r="AC206" s="166">
        <v>0.5</v>
      </c>
      <c r="AD206" s="139"/>
      <c r="AE206" s="139"/>
      <c r="AF206" s="166">
        <v>1</v>
      </c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52"/>
      <c r="AZ206" s="1"/>
    </row>
    <row r="207" spans="1:52" ht="15.75">
      <c r="A207">
        <v>254</v>
      </c>
      <c r="E207" s="42">
        <v>30</v>
      </c>
      <c r="F207" s="133" t="s">
        <v>348</v>
      </c>
      <c r="G207" s="134">
        <v>1</v>
      </c>
      <c r="H207" s="60">
        <v>1</v>
      </c>
      <c r="I207" s="170">
        <v>5</v>
      </c>
      <c r="J207" s="139"/>
      <c r="K207" s="139"/>
      <c r="L207" s="166">
        <v>1</v>
      </c>
      <c r="M207" s="139"/>
      <c r="N207" s="166">
        <v>0.5</v>
      </c>
      <c r="O207" s="139"/>
      <c r="P207" s="139"/>
      <c r="Q207" s="166">
        <v>1</v>
      </c>
      <c r="R207" s="139"/>
      <c r="S207" s="139"/>
      <c r="T207" s="167">
        <v>0.5</v>
      </c>
      <c r="U207" s="139"/>
      <c r="V207" s="166">
        <v>1</v>
      </c>
      <c r="W207" s="139"/>
      <c r="X207" s="166">
        <v>0.5</v>
      </c>
      <c r="Y207" s="139"/>
      <c r="Z207" s="139"/>
      <c r="AA207" s="166">
        <v>1</v>
      </c>
      <c r="AB207" s="139"/>
      <c r="AC207" s="166">
        <v>1</v>
      </c>
      <c r="AD207" s="139"/>
      <c r="AE207" s="139"/>
      <c r="AF207" s="166">
        <v>1</v>
      </c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52"/>
      <c r="AZ207" s="1"/>
    </row>
    <row r="208" spans="1:52" ht="15.75">
      <c r="A208">
        <v>255</v>
      </c>
      <c r="E208" s="42">
        <v>31</v>
      </c>
      <c r="F208" s="137" t="s">
        <v>349</v>
      </c>
      <c r="G208" s="134"/>
      <c r="H208" s="60">
        <v>1</v>
      </c>
      <c r="I208" s="170" t="s">
        <v>556</v>
      </c>
      <c r="J208" s="139"/>
      <c r="K208" s="139"/>
      <c r="L208" s="139"/>
      <c r="M208" s="139"/>
      <c r="N208" s="166">
        <v>0.5</v>
      </c>
      <c r="O208" s="139"/>
      <c r="P208" s="139"/>
      <c r="Q208" s="139"/>
      <c r="R208" s="139"/>
      <c r="S208" s="139"/>
      <c r="T208" s="166">
        <v>1</v>
      </c>
      <c r="U208" s="139"/>
      <c r="V208" s="139"/>
      <c r="W208" s="139"/>
      <c r="X208" s="166">
        <v>1</v>
      </c>
      <c r="Y208" s="139"/>
      <c r="Z208" s="139"/>
      <c r="AA208" s="139"/>
      <c r="AB208" s="139"/>
      <c r="AC208" s="166">
        <v>0</v>
      </c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52"/>
      <c r="AZ208"/>
    </row>
    <row r="209" spans="1:52" ht="15.75">
      <c r="A209">
        <v>256</v>
      </c>
      <c r="E209" s="42">
        <v>32</v>
      </c>
      <c r="F209" s="137" t="s">
        <v>350</v>
      </c>
      <c r="G209" s="134"/>
      <c r="H209" s="60">
        <v>1</v>
      </c>
      <c r="I209" s="170" t="s">
        <v>556</v>
      </c>
      <c r="J209" s="139"/>
      <c r="K209" s="139"/>
      <c r="L209" s="139"/>
      <c r="M209" s="139"/>
      <c r="N209" s="166">
        <v>0.5</v>
      </c>
      <c r="O209" s="139"/>
      <c r="P209" s="139"/>
      <c r="Q209" s="139"/>
      <c r="R209" s="139"/>
      <c r="S209" s="139"/>
      <c r="T209" s="166">
        <v>0.5</v>
      </c>
      <c r="U209" s="139"/>
      <c r="V209" s="139"/>
      <c r="W209" s="139"/>
      <c r="X209" s="166">
        <v>0.5</v>
      </c>
      <c r="Y209" s="139"/>
      <c r="Z209" s="139"/>
      <c r="AA209" s="139"/>
      <c r="AB209" s="139"/>
      <c r="AC209" s="166">
        <v>1</v>
      </c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52"/>
      <c r="AZ209" s="1"/>
    </row>
    <row r="210" spans="1:52" ht="15.75">
      <c r="A210">
        <v>257</v>
      </c>
      <c r="E210" s="42">
        <v>33</v>
      </c>
      <c r="F210" s="138" t="s">
        <v>351</v>
      </c>
      <c r="G210" s="134"/>
      <c r="H210" s="60">
        <v>1</v>
      </c>
      <c r="I210" s="170">
        <v>5</v>
      </c>
      <c r="J210" s="139"/>
      <c r="K210" s="139"/>
      <c r="L210" s="139"/>
      <c r="M210" s="139"/>
      <c r="N210" s="166">
        <v>1</v>
      </c>
      <c r="O210" s="139"/>
      <c r="P210" s="139"/>
      <c r="Q210" s="139"/>
      <c r="R210" s="139"/>
      <c r="S210" s="139"/>
      <c r="T210" s="166">
        <v>1</v>
      </c>
      <c r="U210" s="139"/>
      <c r="V210" s="139"/>
      <c r="W210" s="139"/>
      <c r="X210" s="166">
        <v>1</v>
      </c>
      <c r="Y210" s="139"/>
      <c r="Z210" s="139"/>
      <c r="AA210" s="139"/>
      <c r="AB210" s="139"/>
      <c r="AC210" s="166">
        <v>1</v>
      </c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52"/>
      <c r="AZ210" s="1"/>
    </row>
    <row r="211" spans="1:52" ht="15.75">
      <c r="A211">
        <v>258</v>
      </c>
      <c r="E211" s="42">
        <v>34</v>
      </c>
      <c r="F211" s="138" t="s">
        <v>352</v>
      </c>
      <c r="G211" s="134"/>
      <c r="H211" s="60">
        <v>1</v>
      </c>
      <c r="I211" s="170" t="s">
        <v>556</v>
      </c>
      <c r="J211" s="139"/>
      <c r="K211" s="139"/>
      <c r="L211" s="139"/>
      <c r="M211" s="139"/>
      <c r="N211" s="166">
        <v>1</v>
      </c>
      <c r="O211" s="139"/>
      <c r="P211" s="139"/>
      <c r="Q211" s="139"/>
      <c r="R211" s="139"/>
      <c r="S211" s="139"/>
      <c r="T211" s="166">
        <v>1</v>
      </c>
      <c r="U211" s="139"/>
      <c r="V211" s="139"/>
      <c r="W211" s="139"/>
      <c r="X211" s="166">
        <v>0.5</v>
      </c>
      <c r="Y211" s="139"/>
      <c r="Z211" s="139"/>
      <c r="AA211" s="139"/>
      <c r="AB211" s="139"/>
      <c r="AC211" s="166">
        <v>1</v>
      </c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52"/>
      <c r="AZ211"/>
    </row>
    <row r="212" spans="1:52" ht="15.75">
      <c r="A212">
        <v>259</v>
      </c>
      <c r="E212" s="42">
        <v>35</v>
      </c>
      <c r="F212" s="138" t="s">
        <v>353</v>
      </c>
      <c r="G212" s="134"/>
      <c r="H212" s="60">
        <v>1</v>
      </c>
      <c r="I212" s="170" t="s">
        <v>556</v>
      </c>
      <c r="J212" s="139"/>
      <c r="K212" s="139"/>
      <c r="L212" s="139"/>
      <c r="M212" s="139"/>
      <c r="N212" s="166">
        <v>1</v>
      </c>
      <c r="O212" s="139"/>
      <c r="P212" s="139"/>
      <c r="Q212" s="139"/>
      <c r="R212" s="139"/>
      <c r="S212" s="139"/>
      <c r="T212" s="166">
        <v>0.5</v>
      </c>
      <c r="U212" s="139"/>
      <c r="V212" s="139"/>
      <c r="W212" s="139"/>
      <c r="X212" s="166">
        <v>1</v>
      </c>
      <c r="Y212" s="139"/>
      <c r="Z212" s="139"/>
      <c r="AA212" s="139"/>
      <c r="AB212" s="139"/>
      <c r="AC212" s="166">
        <v>0.5</v>
      </c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52"/>
      <c r="AZ212" s="1"/>
    </row>
    <row r="213" spans="1:52" ht="15.75">
      <c r="A213">
        <v>260</v>
      </c>
      <c r="E213" s="42">
        <v>36</v>
      </c>
      <c r="F213" s="138" t="s">
        <v>354</v>
      </c>
      <c r="G213" s="134"/>
      <c r="H213" s="60">
        <v>1</v>
      </c>
      <c r="I213" s="170">
        <v>5</v>
      </c>
      <c r="J213" s="139"/>
      <c r="K213" s="139"/>
      <c r="L213" s="139"/>
      <c r="M213" s="139"/>
      <c r="N213" s="166">
        <v>0.5</v>
      </c>
      <c r="O213" s="139"/>
      <c r="P213" s="139"/>
      <c r="Q213" s="139"/>
      <c r="R213" s="139"/>
      <c r="S213" s="139"/>
      <c r="T213" s="166">
        <v>1</v>
      </c>
      <c r="U213" s="139"/>
      <c r="V213" s="139"/>
      <c r="W213" s="139"/>
      <c r="X213" s="166">
        <v>1</v>
      </c>
      <c r="Y213" s="139"/>
      <c r="Z213" s="139"/>
      <c r="AA213" s="139"/>
      <c r="AB213" s="139"/>
      <c r="AC213" s="166">
        <v>1</v>
      </c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52"/>
      <c r="AZ213" s="1"/>
    </row>
    <row r="214" spans="1:52" ht="15.75">
      <c r="A214">
        <v>261</v>
      </c>
      <c r="E214" s="42">
        <v>37</v>
      </c>
      <c r="F214" s="138" t="s">
        <v>173</v>
      </c>
      <c r="G214" s="134">
        <v>1</v>
      </c>
      <c r="H214" s="60">
        <v>1</v>
      </c>
      <c r="I214" s="170" t="s">
        <v>556</v>
      </c>
      <c r="J214" s="139"/>
      <c r="K214" s="139"/>
      <c r="L214" s="139"/>
      <c r="M214" s="139"/>
      <c r="N214" s="166">
        <v>1</v>
      </c>
      <c r="O214" s="139"/>
      <c r="P214" s="139"/>
      <c r="Q214" s="166">
        <v>1</v>
      </c>
      <c r="R214" s="139"/>
      <c r="S214" s="139"/>
      <c r="T214" s="166">
        <v>1</v>
      </c>
      <c r="U214" s="139"/>
      <c r="V214" s="167">
        <v>1</v>
      </c>
      <c r="W214" s="139"/>
      <c r="X214" s="166">
        <v>1</v>
      </c>
      <c r="Y214" s="139"/>
      <c r="Z214" s="139"/>
      <c r="AA214" s="166">
        <v>1</v>
      </c>
      <c r="AB214" s="139"/>
      <c r="AC214" s="166">
        <v>1</v>
      </c>
      <c r="AD214" s="139"/>
      <c r="AE214" s="139"/>
      <c r="AF214" s="167">
        <v>1</v>
      </c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52"/>
      <c r="AZ214"/>
    </row>
    <row r="215" spans="1:52" ht="15.75">
      <c r="A215">
        <v>262</v>
      </c>
      <c r="E215" s="42">
        <v>38</v>
      </c>
      <c r="F215" s="138" t="s">
        <v>355</v>
      </c>
      <c r="G215" s="134">
        <v>1</v>
      </c>
      <c r="H215" s="60">
        <v>1</v>
      </c>
      <c r="I215" s="170" t="s">
        <v>556</v>
      </c>
      <c r="J215" s="139"/>
      <c r="K215" s="139"/>
      <c r="L215" s="166">
        <v>1</v>
      </c>
      <c r="M215" s="139"/>
      <c r="N215" s="166">
        <v>1</v>
      </c>
      <c r="O215" s="139"/>
      <c r="P215" s="139"/>
      <c r="Q215" s="166">
        <v>1</v>
      </c>
      <c r="R215" s="139"/>
      <c r="S215" s="139"/>
      <c r="T215" s="166">
        <v>1</v>
      </c>
      <c r="U215" s="139"/>
      <c r="V215" s="166">
        <v>0.5</v>
      </c>
      <c r="W215" s="139"/>
      <c r="X215" s="166">
        <v>1</v>
      </c>
      <c r="Y215" s="139"/>
      <c r="Z215" s="139"/>
      <c r="AA215" s="166">
        <v>1</v>
      </c>
      <c r="AB215" s="139"/>
      <c r="AC215" s="166">
        <v>1</v>
      </c>
      <c r="AD215" s="139"/>
      <c r="AE215" s="139"/>
      <c r="AF215" s="166">
        <v>1</v>
      </c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52"/>
      <c r="AZ215" s="1"/>
    </row>
    <row r="216" spans="1:52" ht="15.75">
      <c r="A216">
        <v>263</v>
      </c>
      <c r="E216" s="42">
        <v>39</v>
      </c>
      <c r="F216" s="138" t="s">
        <v>356</v>
      </c>
      <c r="G216" s="134"/>
      <c r="H216" s="60">
        <v>1</v>
      </c>
      <c r="I216" s="170">
        <v>5</v>
      </c>
      <c r="J216" s="139"/>
      <c r="K216" s="139"/>
      <c r="L216" s="139"/>
      <c r="M216" s="139"/>
      <c r="N216" s="166">
        <v>1</v>
      </c>
      <c r="O216" s="139"/>
      <c r="P216" s="139"/>
      <c r="Q216" s="139"/>
      <c r="R216" s="139"/>
      <c r="S216" s="139"/>
      <c r="T216" s="166">
        <v>1</v>
      </c>
      <c r="U216" s="139"/>
      <c r="V216" s="139"/>
      <c r="W216" s="139"/>
      <c r="X216" s="166">
        <v>1</v>
      </c>
      <c r="Y216" s="139"/>
      <c r="Z216" s="139"/>
      <c r="AA216" s="139"/>
      <c r="AB216" s="139"/>
      <c r="AC216" s="166">
        <v>1</v>
      </c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52"/>
      <c r="AZ216" s="1"/>
    </row>
    <row r="217" spans="1:52" ht="15.75">
      <c r="A217">
        <v>264</v>
      </c>
      <c r="E217" s="42">
        <v>40</v>
      </c>
      <c r="F217" s="138" t="s">
        <v>357</v>
      </c>
      <c r="G217" s="134"/>
      <c r="H217" s="60">
        <v>1</v>
      </c>
      <c r="I217" s="170" t="s">
        <v>556</v>
      </c>
      <c r="J217" s="139"/>
      <c r="K217" s="139"/>
      <c r="L217" s="139"/>
      <c r="M217" s="139"/>
      <c r="N217" s="166">
        <v>1</v>
      </c>
      <c r="O217" s="139"/>
      <c r="P217" s="139"/>
      <c r="Q217" s="139"/>
      <c r="R217" s="139"/>
      <c r="S217" s="139"/>
      <c r="T217" s="166">
        <v>1</v>
      </c>
      <c r="U217" s="139"/>
      <c r="V217" s="139"/>
      <c r="W217" s="139"/>
      <c r="X217" s="166">
        <v>1</v>
      </c>
      <c r="Y217" s="139"/>
      <c r="Z217" s="139"/>
      <c r="AA217" s="139"/>
      <c r="AB217" s="139"/>
      <c r="AC217" s="166">
        <v>0.5</v>
      </c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52"/>
      <c r="AZ217"/>
    </row>
    <row r="218" spans="5:52" ht="15.75">
      <c r="E218" s="42">
        <v>41</v>
      </c>
      <c r="F218" s="138" t="s">
        <v>370</v>
      </c>
      <c r="G218" s="134"/>
      <c r="H218" s="60">
        <v>1</v>
      </c>
      <c r="I218" s="170"/>
      <c r="J218" s="139"/>
      <c r="K218" s="139"/>
      <c r="L218" s="139"/>
      <c r="M218" s="139"/>
      <c r="N218" s="166">
        <v>1</v>
      </c>
      <c r="O218" s="139"/>
      <c r="P218" s="139"/>
      <c r="Q218" s="139"/>
      <c r="R218" s="139"/>
      <c r="S218" s="139"/>
      <c r="T218" s="166">
        <v>1</v>
      </c>
      <c r="U218" s="139"/>
      <c r="V218" s="139"/>
      <c r="W218" s="139"/>
      <c r="X218" s="166">
        <v>0.5</v>
      </c>
      <c r="Y218" s="139"/>
      <c r="Z218" s="139"/>
      <c r="AA218" s="139"/>
      <c r="AB218" s="139"/>
      <c r="AC218" s="166">
        <v>0.5</v>
      </c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52"/>
      <c r="AZ218"/>
    </row>
    <row r="219" spans="5:52" ht="15.75">
      <c r="E219" s="42">
        <v>42</v>
      </c>
      <c r="F219" s="138" t="s">
        <v>568</v>
      </c>
      <c r="G219" s="134"/>
      <c r="H219" s="60">
        <v>1</v>
      </c>
      <c r="I219" s="170">
        <v>3</v>
      </c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66">
        <v>0.5</v>
      </c>
      <c r="U219" s="139"/>
      <c r="V219" s="139"/>
      <c r="W219" s="139"/>
      <c r="X219" s="139"/>
      <c r="Y219" s="139"/>
      <c r="Z219" s="139"/>
      <c r="AA219" s="139"/>
      <c r="AB219" s="139"/>
      <c r="AC219" s="166">
        <v>0.5</v>
      </c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52"/>
      <c r="AZ219"/>
    </row>
    <row r="220" spans="5:52" ht="15.75">
      <c r="E220" s="42">
        <v>43</v>
      </c>
      <c r="F220" s="138" t="s">
        <v>569</v>
      </c>
      <c r="G220" s="134"/>
      <c r="H220" s="60">
        <v>1</v>
      </c>
      <c r="I220" s="170">
        <v>3</v>
      </c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66">
        <v>0.5</v>
      </c>
      <c r="U220" s="139"/>
      <c r="V220" s="139"/>
      <c r="W220" s="139"/>
      <c r="X220" s="166">
        <v>1</v>
      </c>
      <c r="Y220" s="139"/>
      <c r="Z220" s="139"/>
      <c r="AA220" s="139"/>
      <c r="AB220" s="139"/>
      <c r="AC220" s="166">
        <v>1</v>
      </c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52"/>
      <c r="AZ220"/>
    </row>
    <row r="221" spans="5:52" ht="15.75">
      <c r="E221" s="42">
        <v>44</v>
      </c>
      <c r="F221" s="138" t="s">
        <v>570</v>
      </c>
      <c r="G221" s="134"/>
      <c r="H221" s="60">
        <v>1</v>
      </c>
      <c r="I221" s="170">
        <v>3</v>
      </c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66">
        <v>0.5</v>
      </c>
      <c r="U221" s="139"/>
      <c r="V221" s="139"/>
      <c r="W221" s="139"/>
      <c r="X221" s="166">
        <v>0.5</v>
      </c>
      <c r="Y221" s="139"/>
      <c r="Z221" s="139"/>
      <c r="AA221" s="139"/>
      <c r="AB221" s="139"/>
      <c r="AC221" s="166">
        <v>1</v>
      </c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52"/>
      <c r="AZ221"/>
    </row>
    <row r="222" spans="5:52" ht="15.75">
      <c r="E222" s="42">
        <v>45</v>
      </c>
      <c r="F222" s="138" t="s">
        <v>571</v>
      </c>
      <c r="G222" s="134"/>
      <c r="H222" s="60">
        <v>1</v>
      </c>
      <c r="I222" s="170">
        <v>3</v>
      </c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66">
        <v>1</v>
      </c>
      <c r="U222" s="139"/>
      <c r="V222" s="139"/>
      <c r="W222" s="139"/>
      <c r="X222" s="166">
        <v>0</v>
      </c>
      <c r="Y222" s="139"/>
      <c r="Z222" s="139"/>
      <c r="AA222" s="139"/>
      <c r="AB222" s="139"/>
      <c r="AC222" s="166">
        <v>0.5</v>
      </c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52"/>
      <c r="AZ222"/>
    </row>
    <row r="223" spans="5:52" ht="15.75">
      <c r="E223" s="42">
        <v>46</v>
      </c>
      <c r="F223" s="138" t="s">
        <v>572</v>
      </c>
      <c r="G223" s="134"/>
      <c r="H223" s="60">
        <v>1</v>
      </c>
      <c r="I223" s="170">
        <v>3</v>
      </c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66">
        <v>0.5</v>
      </c>
      <c r="U223" s="139"/>
      <c r="V223" s="139"/>
      <c r="W223" s="139"/>
      <c r="X223" s="166">
        <v>0.5</v>
      </c>
      <c r="Y223" s="139"/>
      <c r="Z223" s="139"/>
      <c r="AA223" s="139"/>
      <c r="AB223" s="139"/>
      <c r="AC223" s="166">
        <v>1</v>
      </c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52"/>
      <c r="AZ223"/>
    </row>
    <row r="224" spans="5:52" ht="15.75">
      <c r="E224" s="42">
        <v>47</v>
      </c>
      <c r="F224" s="138" t="s">
        <v>573</v>
      </c>
      <c r="G224" s="134"/>
      <c r="H224" s="60">
        <v>1</v>
      </c>
      <c r="I224" s="170">
        <v>3</v>
      </c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66">
        <v>1</v>
      </c>
      <c r="U224" s="139"/>
      <c r="V224" s="139"/>
      <c r="W224" s="139"/>
      <c r="X224" s="166">
        <v>0.5</v>
      </c>
      <c r="Y224" s="139"/>
      <c r="Z224" s="139"/>
      <c r="AA224" s="139"/>
      <c r="AB224" s="139"/>
      <c r="AC224" s="166">
        <v>0.5</v>
      </c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52"/>
      <c r="AZ224"/>
    </row>
    <row r="225" spans="5:52" ht="15.75">
      <c r="E225" s="42">
        <v>48</v>
      </c>
      <c r="F225" s="138" t="s">
        <v>574</v>
      </c>
      <c r="G225" s="134"/>
      <c r="H225" s="60">
        <v>1</v>
      </c>
      <c r="I225" s="170">
        <v>3</v>
      </c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66">
        <v>0.5</v>
      </c>
      <c r="U225" s="139"/>
      <c r="V225" s="139"/>
      <c r="W225" s="139"/>
      <c r="X225" s="166">
        <v>0.5</v>
      </c>
      <c r="Y225" s="139"/>
      <c r="Z225" s="139"/>
      <c r="AA225" s="139"/>
      <c r="AB225" s="139"/>
      <c r="AC225" s="166">
        <v>1</v>
      </c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52"/>
      <c r="AZ225"/>
    </row>
    <row r="226" spans="5:52" ht="15.75">
      <c r="E226" s="42">
        <v>49</v>
      </c>
      <c r="F226" s="138" t="s">
        <v>575</v>
      </c>
      <c r="G226" s="134"/>
      <c r="H226" s="60">
        <v>1</v>
      </c>
      <c r="I226" s="170">
        <v>3</v>
      </c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66">
        <v>1</v>
      </c>
      <c r="U226" s="139"/>
      <c r="V226" s="139"/>
      <c r="W226" s="139"/>
      <c r="X226" s="166">
        <v>0.5</v>
      </c>
      <c r="Y226" s="139"/>
      <c r="Z226" s="139"/>
      <c r="AA226" s="139"/>
      <c r="AB226" s="139"/>
      <c r="AC226" s="166">
        <v>1</v>
      </c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52"/>
      <c r="AZ226"/>
    </row>
    <row r="227" spans="5:52" ht="15.75">
      <c r="E227" s="42">
        <v>50</v>
      </c>
      <c r="F227" s="138" t="s">
        <v>575</v>
      </c>
      <c r="G227" s="134"/>
      <c r="H227" s="60">
        <v>1</v>
      </c>
      <c r="I227" s="170">
        <v>3</v>
      </c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66">
        <v>1</v>
      </c>
      <c r="U227" s="139"/>
      <c r="V227" s="139"/>
      <c r="W227" s="139"/>
      <c r="X227" s="166">
        <v>0.5</v>
      </c>
      <c r="Y227" s="139"/>
      <c r="Z227" s="139"/>
      <c r="AA227" s="139"/>
      <c r="AB227" s="139"/>
      <c r="AC227" s="166">
        <v>1</v>
      </c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52"/>
      <c r="AZ227"/>
    </row>
    <row r="228" spans="5:52" ht="15.75">
      <c r="E228" s="42">
        <v>51</v>
      </c>
      <c r="F228" s="138" t="s">
        <v>576</v>
      </c>
      <c r="G228" s="134"/>
      <c r="H228" s="60">
        <v>1</v>
      </c>
      <c r="I228" s="170">
        <v>3</v>
      </c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66">
        <v>0.5</v>
      </c>
      <c r="U228" s="139"/>
      <c r="V228" s="139"/>
      <c r="W228" s="139"/>
      <c r="X228" s="166">
        <v>0.5</v>
      </c>
      <c r="Y228" s="139"/>
      <c r="Z228" s="139"/>
      <c r="AA228" s="139"/>
      <c r="AB228" s="139"/>
      <c r="AC228" s="166">
        <v>1</v>
      </c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52"/>
      <c r="AZ228"/>
    </row>
    <row r="229" spans="5:52" ht="15.75">
      <c r="E229" s="42">
        <v>52</v>
      </c>
      <c r="F229" s="138" t="s">
        <v>577</v>
      </c>
      <c r="G229" s="134"/>
      <c r="H229" s="60">
        <v>1</v>
      </c>
      <c r="I229" s="170">
        <v>3</v>
      </c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66">
        <v>0.5</v>
      </c>
      <c r="U229" s="139"/>
      <c r="V229" s="139"/>
      <c r="W229" s="139"/>
      <c r="X229" s="166">
        <v>1</v>
      </c>
      <c r="Y229" s="139"/>
      <c r="Z229" s="139"/>
      <c r="AA229" s="139"/>
      <c r="AB229" s="139"/>
      <c r="AC229" s="166">
        <v>0.5</v>
      </c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52"/>
      <c r="AZ229"/>
    </row>
    <row r="230" spans="5:52" ht="15.75">
      <c r="E230" s="42">
        <v>53</v>
      </c>
      <c r="F230" s="138" t="s">
        <v>578</v>
      </c>
      <c r="G230" s="134"/>
      <c r="H230" s="60">
        <v>1</v>
      </c>
      <c r="I230" s="170">
        <v>3</v>
      </c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66">
        <v>0.5</v>
      </c>
      <c r="U230" s="139"/>
      <c r="V230" s="139"/>
      <c r="W230" s="139"/>
      <c r="X230" s="166">
        <v>0.5</v>
      </c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52"/>
      <c r="AZ230"/>
    </row>
    <row r="231" spans="1:96" ht="15.75">
      <c r="A231">
        <v>265</v>
      </c>
      <c r="E231" s="42">
        <v>54</v>
      </c>
      <c r="F231" s="138" t="s">
        <v>33</v>
      </c>
      <c r="G231" s="134"/>
      <c r="H231" s="60">
        <v>1</v>
      </c>
      <c r="I231" s="170"/>
      <c r="J231" s="139"/>
      <c r="K231" s="166">
        <v>0</v>
      </c>
      <c r="L231" s="139"/>
      <c r="M231" s="139"/>
      <c r="N231" s="139"/>
      <c r="O231" s="139"/>
      <c r="P231" s="166">
        <v>0.5</v>
      </c>
      <c r="Q231" s="139"/>
      <c r="R231" s="139"/>
      <c r="S231" s="139"/>
      <c r="T231" s="139"/>
      <c r="U231" s="166">
        <v>0</v>
      </c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52"/>
      <c r="AZ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</row>
    <row r="232" spans="1:52" ht="15.75">
      <c r="A232">
        <v>266</v>
      </c>
      <c r="F232" s="71"/>
      <c r="G232" s="6"/>
      <c r="H232" s="6"/>
      <c r="I232" s="177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52"/>
      <c r="AZ232" s="1"/>
    </row>
    <row r="233" spans="1:52" ht="15.75">
      <c r="A233">
        <v>267</v>
      </c>
      <c r="E233" s="45"/>
      <c r="F233" s="7"/>
      <c r="H233" s="60" t="s">
        <v>1</v>
      </c>
      <c r="I233" s="170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52"/>
      <c r="AZ233"/>
    </row>
    <row r="234" spans="1:52" ht="18">
      <c r="A234">
        <v>268</v>
      </c>
      <c r="C234" s="51">
        <v>12</v>
      </c>
      <c r="E234" s="46"/>
      <c r="F234" s="47" t="s">
        <v>12</v>
      </c>
      <c r="G234" s="58" t="s">
        <v>1</v>
      </c>
      <c r="H234" s="58" t="s">
        <v>1</v>
      </c>
      <c r="I234" s="180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52"/>
      <c r="AZ234" s="1"/>
    </row>
    <row r="235" spans="1:52" ht="15.75">
      <c r="A235">
        <v>269</v>
      </c>
      <c r="E235" s="77"/>
      <c r="F235" s="79">
        <f>'RESUM MENSUAL ENVASOS'!F14</f>
        <v>13158</v>
      </c>
      <c r="G235" s="67"/>
      <c r="H235" s="67"/>
      <c r="I235" s="174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52"/>
      <c r="AZ235" s="1"/>
    </row>
    <row r="236" spans="1:52" ht="15.75">
      <c r="A236">
        <v>270</v>
      </c>
      <c r="E236" s="55"/>
      <c r="F236" s="43" t="s">
        <v>6</v>
      </c>
      <c r="G236" s="43"/>
      <c r="H236" s="16" t="s">
        <v>1</v>
      </c>
      <c r="I236" s="172"/>
      <c r="J236" s="143"/>
      <c r="K236" s="143">
        <f aca="true" t="shared" si="18" ref="K236:AC236">K7</f>
        <v>1</v>
      </c>
      <c r="L236" s="143">
        <f t="shared" si="18"/>
        <v>2</v>
      </c>
      <c r="M236" s="143">
        <f t="shared" si="18"/>
        <v>5</v>
      </c>
      <c r="N236" s="143">
        <f t="shared" si="18"/>
        <v>6</v>
      </c>
      <c r="O236" s="143">
        <f t="shared" si="18"/>
        <v>7</v>
      </c>
      <c r="P236" s="143">
        <f t="shared" si="18"/>
        <v>8</v>
      </c>
      <c r="Q236" s="143">
        <f t="shared" si="18"/>
        <v>9</v>
      </c>
      <c r="R236" s="143">
        <f t="shared" si="18"/>
        <v>12</v>
      </c>
      <c r="S236" s="143">
        <f t="shared" si="18"/>
        <v>13</v>
      </c>
      <c r="T236" s="143">
        <f t="shared" si="18"/>
        <v>14</v>
      </c>
      <c r="U236" s="143">
        <f t="shared" si="18"/>
        <v>15</v>
      </c>
      <c r="V236" s="143">
        <f t="shared" si="18"/>
        <v>16</v>
      </c>
      <c r="W236" s="143">
        <f t="shared" si="18"/>
        <v>19</v>
      </c>
      <c r="X236" s="143">
        <f t="shared" si="18"/>
        <v>20</v>
      </c>
      <c r="Y236" s="143">
        <f t="shared" si="18"/>
        <v>21</v>
      </c>
      <c r="Z236" s="143">
        <f t="shared" si="18"/>
        <v>22</v>
      </c>
      <c r="AA236" s="143">
        <f t="shared" si="18"/>
        <v>23</v>
      </c>
      <c r="AB236" s="143">
        <f t="shared" si="18"/>
        <v>26</v>
      </c>
      <c r="AC236" s="143">
        <f t="shared" si="18"/>
        <v>27</v>
      </c>
      <c r="AD236" s="143">
        <f aca="true" t="shared" si="19" ref="AD236:AN236">AD7</f>
        <v>28</v>
      </c>
      <c r="AE236" s="143">
        <f t="shared" si="19"/>
        <v>29</v>
      </c>
      <c r="AF236" s="143">
        <f t="shared" si="19"/>
        <v>30</v>
      </c>
      <c r="AG236" s="143">
        <f t="shared" si="19"/>
        <v>0</v>
      </c>
      <c r="AH236" s="143">
        <f t="shared" si="19"/>
        <v>0</v>
      </c>
      <c r="AI236" s="143">
        <f t="shared" si="19"/>
        <v>0</v>
      </c>
      <c r="AJ236" s="143">
        <f t="shared" si="19"/>
        <v>0</v>
      </c>
      <c r="AK236" s="143">
        <f t="shared" si="19"/>
        <v>0</v>
      </c>
      <c r="AL236" s="143">
        <f t="shared" si="19"/>
        <v>0</v>
      </c>
      <c r="AM236" s="143">
        <f t="shared" si="19"/>
        <v>0</v>
      </c>
      <c r="AN236" s="143">
        <f t="shared" si="19"/>
        <v>0</v>
      </c>
      <c r="AO236" s="143">
        <f aca="true" t="shared" si="20" ref="AO236:AX236">AO7</f>
        <v>0</v>
      </c>
      <c r="AP236" s="143">
        <f t="shared" si="20"/>
        <v>0</v>
      </c>
      <c r="AQ236" s="143">
        <f t="shared" si="20"/>
        <v>0</v>
      </c>
      <c r="AR236" s="143">
        <f t="shared" si="20"/>
        <v>0</v>
      </c>
      <c r="AS236" s="143">
        <f t="shared" si="20"/>
        <v>0</v>
      </c>
      <c r="AT236" s="143">
        <f t="shared" si="20"/>
        <v>0</v>
      </c>
      <c r="AU236" s="143">
        <f t="shared" si="20"/>
        <v>0</v>
      </c>
      <c r="AV236" s="143">
        <f t="shared" si="20"/>
        <v>0</v>
      </c>
      <c r="AW236" s="143">
        <f t="shared" si="20"/>
        <v>0</v>
      </c>
      <c r="AX236" s="143">
        <f t="shared" si="20"/>
        <v>0</v>
      </c>
      <c r="AY236" s="52"/>
      <c r="AZ236"/>
    </row>
    <row r="237" spans="1:52" ht="15.75">
      <c r="A237">
        <v>271</v>
      </c>
      <c r="E237" s="42">
        <v>1</v>
      </c>
      <c r="F237" s="136" t="s">
        <v>13</v>
      </c>
      <c r="G237" s="53"/>
      <c r="H237" s="16">
        <v>1</v>
      </c>
      <c r="I237" s="172" t="s">
        <v>556</v>
      </c>
      <c r="J237" s="139"/>
      <c r="K237" s="139"/>
      <c r="L237" s="166">
        <v>1</v>
      </c>
      <c r="M237" s="139"/>
      <c r="N237" s="139"/>
      <c r="O237" s="139"/>
      <c r="P237" s="139"/>
      <c r="Q237" s="166">
        <v>1</v>
      </c>
      <c r="R237" s="139"/>
      <c r="S237" s="139"/>
      <c r="T237" s="139"/>
      <c r="U237" s="139"/>
      <c r="V237" s="167">
        <v>1</v>
      </c>
      <c r="W237" s="139"/>
      <c r="X237" s="139"/>
      <c r="Y237" s="139"/>
      <c r="Z237" s="139"/>
      <c r="AA237" s="166">
        <v>1</v>
      </c>
      <c r="AB237" s="139"/>
      <c r="AC237" s="139"/>
      <c r="AD237" s="139"/>
      <c r="AE237" s="139"/>
      <c r="AF237" s="166">
        <v>1</v>
      </c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52"/>
      <c r="AZ237" s="1"/>
    </row>
    <row r="238" spans="1:52" ht="15.75">
      <c r="A238">
        <v>272</v>
      </c>
      <c r="E238" s="42">
        <v>2</v>
      </c>
      <c r="F238" s="136" t="s">
        <v>189</v>
      </c>
      <c r="G238" s="53">
        <v>0</v>
      </c>
      <c r="H238" s="16">
        <v>1</v>
      </c>
      <c r="I238" s="172" t="s">
        <v>556</v>
      </c>
      <c r="J238" s="139"/>
      <c r="K238" s="139"/>
      <c r="L238" s="166">
        <v>1</v>
      </c>
      <c r="M238" s="139"/>
      <c r="N238" s="139"/>
      <c r="O238" s="139"/>
      <c r="P238" s="139"/>
      <c r="Q238" s="166">
        <v>1</v>
      </c>
      <c r="R238" s="139"/>
      <c r="S238" s="139"/>
      <c r="T238" s="139"/>
      <c r="U238" s="139"/>
      <c r="V238" s="166">
        <v>1</v>
      </c>
      <c r="W238" s="139"/>
      <c r="X238" s="139"/>
      <c r="Y238" s="139"/>
      <c r="Z238" s="139"/>
      <c r="AA238" s="166">
        <v>1</v>
      </c>
      <c r="AB238" s="139"/>
      <c r="AC238" s="139"/>
      <c r="AD238" s="139"/>
      <c r="AE238" s="139"/>
      <c r="AF238" s="166">
        <v>1</v>
      </c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52"/>
      <c r="AZ238" s="1"/>
    </row>
    <row r="239" spans="1:52" ht="15.75">
      <c r="A239">
        <v>273</v>
      </c>
      <c r="E239" s="42">
        <v>3</v>
      </c>
      <c r="F239" s="136" t="s">
        <v>224</v>
      </c>
      <c r="G239" s="134">
        <v>1</v>
      </c>
      <c r="H239" s="16">
        <v>1</v>
      </c>
      <c r="I239" s="172">
        <v>5</v>
      </c>
      <c r="J239" s="139"/>
      <c r="K239" s="139"/>
      <c r="L239" s="166">
        <v>1</v>
      </c>
      <c r="M239" s="139"/>
      <c r="N239" s="166">
        <v>1</v>
      </c>
      <c r="O239" s="139"/>
      <c r="P239" s="139"/>
      <c r="Q239" s="166">
        <v>1</v>
      </c>
      <c r="R239" s="139"/>
      <c r="S239" s="139"/>
      <c r="T239" s="166">
        <v>1</v>
      </c>
      <c r="U239" s="139"/>
      <c r="V239" s="167">
        <v>1</v>
      </c>
      <c r="W239" s="139"/>
      <c r="X239" s="166">
        <v>1</v>
      </c>
      <c r="Y239" s="139"/>
      <c r="Z239" s="139"/>
      <c r="AA239" s="166">
        <v>1</v>
      </c>
      <c r="AB239" s="139"/>
      <c r="AC239" s="166">
        <v>1</v>
      </c>
      <c r="AD239" s="139"/>
      <c r="AE239" s="139"/>
      <c r="AF239" s="166">
        <v>1</v>
      </c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52"/>
      <c r="AZ239"/>
    </row>
    <row r="240" spans="1:52" ht="15.75">
      <c r="A240">
        <v>274</v>
      </c>
      <c r="E240" s="42">
        <v>4</v>
      </c>
      <c r="F240" s="136" t="s">
        <v>190</v>
      </c>
      <c r="G240" s="7"/>
      <c r="H240" s="60">
        <v>1</v>
      </c>
      <c r="I240" s="170" t="s">
        <v>556</v>
      </c>
      <c r="J240" s="139"/>
      <c r="K240" s="139"/>
      <c r="L240" s="166">
        <v>1</v>
      </c>
      <c r="M240" s="139"/>
      <c r="N240" s="139"/>
      <c r="O240" s="139"/>
      <c r="P240" s="139"/>
      <c r="Q240" s="167">
        <v>0.5</v>
      </c>
      <c r="R240" s="139"/>
      <c r="S240" s="139"/>
      <c r="T240" s="139"/>
      <c r="U240" s="139"/>
      <c r="V240" s="166">
        <v>1</v>
      </c>
      <c r="W240" s="139"/>
      <c r="X240" s="139"/>
      <c r="Y240" s="139"/>
      <c r="Z240" s="139"/>
      <c r="AA240" s="166">
        <v>1</v>
      </c>
      <c r="AB240" s="139"/>
      <c r="AC240" s="139"/>
      <c r="AD240" s="139"/>
      <c r="AE240" s="139"/>
      <c r="AF240" s="166">
        <v>1</v>
      </c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52"/>
      <c r="AZ240" s="1"/>
    </row>
    <row r="241" spans="1:52" ht="15.75">
      <c r="A241">
        <v>275</v>
      </c>
      <c r="E241" s="42">
        <v>5</v>
      </c>
      <c r="F241" s="136" t="s">
        <v>191</v>
      </c>
      <c r="G241" s="7"/>
      <c r="H241" s="60">
        <v>1</v>
      </c>
      <c r="I241" s="170" t="s">
        <v>556</v>
      </c>
      <c r="J241" s="139"/>
      <c r="K241" s="139"/>
      <c r="L241" s="166">
        <v>1</v>
      </c>
      <c r="M241" s="139"/>
      <c r="N241" s="139"/>
      <c r="O241" s="139"/>
      <c r="P241" s="139"/>
      <c r="Q241" s="167">
        <v>1</v>
      </c>
      <c r="R241" s="139"/>
      <c r="S241" s="139"/>
      <c r="T241" s="139"/>
      <c r="U241" s="139"/>
      <c r="V241" s="167">
        <v>1</v>
      </c>
      <c r="W241" s="139"/>
      <c r="X241" s="139"/>
      <c r="Y241" s="139"/>
      <c r="Z241" s="139"/>
      <c r="AA241" s="166">
        <v>1</v>
      </c>
      <c r="AB241" s="139"/>
      <c r="AC241" s="139"/>
      <c r="AD241" s="139"/>
      <c r="AE241" s="139"/>
      <c r="AF241" s="166">
        <v>1</v>
      </c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52"/>
      <c r="AZ241" s="1"/>
    </row>
    <row r="242" spans="1:52" ht="15.75">
      <c r="A242">
        <v>276</v>
      </c>
      <c r="E242" s="42">
        <v>6</v>
      </c>
      <c r="F242" s="136" t="s">
        <v>192</v>
      </c>
      <c r="G242" s="7">
        <v>1</v>
      </c>
      <c r="H242" s="16">
        <v>1</v>
      </c>
      <c r="I242" s="172" t="s">
        <v>556</v>
      </c>
      <c r="J242" s="139"/>
      <c r="K242" s="139"/>
      <c r="L242" s="166">
        <v>0.5</v>
      </c>
      <c r="M242" s="139"/>
      <c r="N242" s="166">
        <v>1</v>
      </c>
      <c r="O242" s="139"/>
      <c r="P242" s="139"/>
      <c r="Q242" s="166">
        <v>1</v>
      </c>
      <c r="R242" s="139"/>
      <c r="S242" s="139"/>
      <c r="T242" s="166">
        <v>1</v>
      </c>
      <c r="U242" s="139"/>
      <c r="V242" s="166">
        <v>1</v>
      </c>
      <c r="W242" s="139"/>
      <c r="X242" s="166">
        <v>0.5</v>
      </c>
      <c r="Y242" s="139"/>
      <c r="Z242" s="139"/>
      <c r="AA242" s="166">
        <v>0.5</v>
      </c>
      <c r="AB242" s="139"/>
      <c r="AC242" s="167">
        <v>1</v>
      </c>
      <c r="AD242" s="139"/>
      <c r="AE242" s="139"/>
      <c r="AF242" s="166">
        <v>1</v>
      </c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52"/>
      <c r="AZ242"/>
    </row>
    <row r="243" spans="1:52" ht="15.75">
      <c r="A243">
        <v>277</v>
      </c>
      <c r="E243" s="42">
        <v>7</v>
      </c>
      <c r="F243" s="136" t="s">
        <v>225</v>
      </c>
      <c r="G243" s="7">
        <v>1</v>
      </c>
      <c r="H243" s="60">
        <v>1</v>
      </c>
      <c r="I243" s="170">
        <v>5</v>
      </c>
      <c r="J243" s="139"/>
      <c r="K243" s="139"/>
      <c r="L243" s="166">
        <v>0.5</v>
      </c>
      <c r="M243" s="139"/>
      <c r="N243" s="166">
        <v>1</v>
      </c>
      <c r="O243" s="139"/>
      <c r="P243" s="139"/>
      <c r="Q243" s="166">
        <v>1</v>
      </c>
      <c r="R243" s="139"/>
      <c r="S243" s="139"/>
      <c r="T243" s="166">
        <v>0.5</v>
      </c>
      <c r="U243" s="139"/>
      <c r="V243" s="166">
        <v>1</v>
      </c>
      <c r="W243" s="139"/>
      <c r="X243" s="166">
        <v>0.5</v>
      </c>
      <c r="Y243" s="139"/>
      <c r="Z243" s="139"/>
      <c r="AA243" s="166">
        <v>0.5</v>
      </c>
      <c r="AB243" s="139"/>
      <c r="AC243" s="166">
        <v>1</v>
      </c>
      <c r="AD243" s="139"/>
      <c r="AE243" s="139"/>
      <c r="AF243" s="166">
        <v>1</v>
      </c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52"/>
      <c r="AZ243" s="1"/>
    </row>
    <row r="244" spans="1:52" ht="15.75">
      <c r="A244">
        <v>278</v>
      </c>
      <c r="E244" s="42">
        <v>8</v>
      </c>
      <c r="F244" s="136" t="s">
        <v>194</v>
      </c>
      <c r="G244" s="7"/>
      <c r="H244" s="16">
        <v>1</v>
      </c>
      <c r="I244" s="172">
        <v>5</v>
      </c>
      <c r="J244" s="139"/>
      <c r="K244" s="139"/>
      <c r="L244" s="139"/>
      <c r="M244" s="139"/>
      <c r="N244" s="167">
        <v>1</v>
      </c>
      <c r="O244" s="139"/>
      <c r="P244" s="139"/>
      <c r="Q244" s="139"/>
      <c r="R244" s="139"/>
      <c r="S244" s="139"/>
      <c r="T244" s="139"/>
      <c r="U244" s="139"/>
      <c r="V244" s="167">
        <v>1</v>
      </c>
      <c r="W244" s="139"/>
      <c r="X244" s="139"/>
      <c r="Y244" s="139"/>
      <c r="Z244" s="139"/>
      <c r="AA244" s="166">
        <v>1</v>
      </c>
      <c r="AB244" s="139"/>
      <c r="AC244" s="139"/>
      <c r="AD244" s="139"/>
      <c r="AE244" s="139"/>
      <c r="AF244" s="166">
        <v>1</v>
      </c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52"/>
      <c r="AZ244" s="1"/>
    </row>
    <row r="245" spans="1:52" ht="15.75">
      <c r="A245">
        <v>279</v>
      </c>
      <c r="E245" s="42">
        <v>9</v>
      </c>
      <c r="F245" s="136" t="s">
        <v>193</v>
      </c>
      <c r="G245" s="53">
        <v>1</v>
      </c>
      <c r="H245" s="16">
        <v>1</v>
      </c>
      <c r="I245" s="172">
        <v>5</v>
      </c>
      <c r="J245" s="139"/>
      <c r="K245" s="139"/>
      <c r="L245" s="166">
        <v>1</v>
      </c>
      <c r="M245" s="139"/>
      <c r="N245" s="166">
        <v>1</v>
      </c>
      <c r="O245" s="139"/>
      <c r="P245" s="139"/>
      <c r="Q245" s="166">
        <v>0.5</v>
      </c>
      <c r="R245" s="139"/>
      <c r="S245" s="139"/>
      <c r="T245" s="166">
        <v>0.5</v>
      </c>
      <c r="U245" s="139"/>
      <c r="V245" s="166">
        <v>1</v>
      </c>
      <c r="W245" s="139"/>
      <c r="X245" s="166">
        <v>1</v>
      </c>
      <c r="Y245" s="139"/>
      <c r="Z245" s="139"/>
      <c r="AA245" s="166">
        <v>1</v>
      </c>
      <c r="AB245" s="139"/>
      <c r="AC245" s="167">
        <v>1</v>
      </c>
      <c r="AD245" s="139"/>
      <c r="AE245" s="139"/>
      <c r="AF245" s="166">
        <v>1</v>
      </c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52"/>
      <c r="AZ245"/>
    </row>
    <row r="246" spans="1:52" ht="15.75">
      <c r="A246">
        <v>280</v>
      </c>
      <c r="E246" s="42">
        <v>10</v>
      </c>
      <c r="F246" s="136" t="s">
        <v>195</v>
      </c>
      <c r="G246" s="53">
        <v>1</v>
      </c>
      <c r="H246" s="16">
        <v>1</v>
      </c>
      <c r="I246" s="172">
        <v>5</v>
      </c>
      <c r="J246" s="139"/>
      <c r="K246" s="139"/>
      <c r="L246" s="166">
        <v>0.5</v>
      </c>
      <c r="M246" s="139"/>
      <c r="N246" s="166">
        <v>1</v>
      </c>
      <c r="O246" s="139"/>
      <c r="P246" s="139"/>
      <c r="Q246" s="166">
        <v>1</v>
      </c>
      <c r="R246" s="139"/>
      <c r="S246" s="139"/>
      <c r="T246" s="167">
        <v>0.5</v>
      </c>
      <c r="U246" s="139"/>
      <c r="V246" s="166">
        <v>1</v>
      </c>
      <c r="W246" s="139"/>
      <c r="X246" s="166">
        <v>1</v>
      </c>
      <c r="Y246" s="139"/>
      <c r="Z246" s="139"/>
      <c r="AA246" s="166">
        <v>0.5</v>
      </c>
      <c r="AB246" s="139"/>
      <c r="AC246" s="167">
        <v>1</v>
      </c>
      <c r="AD246" s="139"/>
      <c r="AE246" s="139"/>
      <c r="AF246" s="166">
        <v>1</v>
      </c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52"/>
      <c r="AZ246" s="1"/>
    </row>
    <row r="247" spans="1:52" ht="15.75">
      <c r="A247">
        <v>281</v>
      </c>
      <c r="E247" s="42">
        <v>11</v>
      </c>
      <c r="F247" s="136" t="s">
        <v>196</v>
      </c>
      <c r="G247" s="53"/>
      <c r="H247" s="16">
        <v>1</v>
      </c>
      <c r="I247" s="172" t="s">
        <v>556</v>
      </c>
      <c r="J247" s="139"/>
      <c r="K247" s="139"/>
      <c r="L247" s="166">
        <v>0.5</v>
      </c>
      <c r="M247" s="139"/>
      <c r="N247" s="139"/>
      <c r="O247" s="139"/>
      <c r="P247" s="139"/>
      <c r="Q247" s="166">
        <v>1</v>
      </c>
      <c r="R247" s="139"/>
      <c r="S247" s="139"/>
      <c r="T247" s="139"/>
      <c r="U247" s="139"/>
      <c r="V247" s="166">
        <v>1</v>
      </c>
      <c r="W247" s="139"/>
      <c r="X247" s="139"/>
      <c r="Y247" s="139"/>
      <c r="Z247" s="139"/>
      <c r="AA247" s="166">
        <v>0.5</v>
      </c>
      <c r="AB247" s="139"/>
      <c r="AC247" s="139"/>
      <c r="AD247" s="139"/>
      <c r="AE247" s="139"/>
      <c r="AF247" s="166">
        <v>0.5</v>
      </c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52"/>
      <c r="AZ247" s="1"/>
    </row>
    <row r="248" spans="1:52" ht="15.75">
      <c r="A248">
        <v>282</v>
      </c>
      <c r="E248" s="42">
        <v>12</v>
      </c>
      <c r="F248" s="136" t="s">
        <v>197</v>
      </c>
      <c r="G248" s="53">
        <v>1</v>
      </c>
      <c r="H248" s="60">
        <v>1</v>
      </c>
      <c r="I248" s="170">
        <v>5</v>
      </c>
      <c r="J248" s="139"/>
      <c r="K248" s="139"/>
      <c r="L248" s="166">
        <v>1</v>
      </c>
      <c r="M248" s="139"/>
      <c r="N248" s="166">
        <v>1</v>
      </c>
      <c r="O248" s="139"/>
      <c r="P248" s="139"/>
      <c r="Q248" s="166">
        <v>1</v>
      </c>
      <c r="R248" s="139"/>
      <c r="S248" s="139"/>
      <c r="T248" s="166">
        <v>0.5</v>
      </c>
      <c r="U248" s="139"/>
      <c r="V248" s="166">
        <v>1</v>
      </c>
      <c r="W248" s="139"/>
      <c r="X248" s="167">
        <v>1</v>
      </c>
      <c r="Y248" s="139"/>
      <c r="Z248" s="139"/>
      <c r="AA248" s="166">
        <v>1</v>
      </c>
      <c r="AB248" s="139"/>
      <c r="AC248" s="166">
        <v>1</v>
      </c>
      <c r="AD248" s="139"/>
      <c r="AE248" s="139"/>
      <c r="AF248" s="166">
        <v>0.5</v>
      </c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52"/>
      <c r="AZ248"/>
    </row>
    <row r="249" spans="1:52" ht="15.75">
      <c r="A249">
        <v>283</v>
      </c>
      <c r="E249" s="42">
        <v>13</v>
      </c>
      <c r="F249" s="136" t="s">
        <v>198</v>
      </c>
      <c r="G249" s="53"/>
      <c r="H249" s="16">
        <v>1</v>
      </c>
      <c r="I249" s="172" t="s">
        <v>556</v>
      </c>
      <c r="J249" s="139"/>
      <c r="K249" s="139"/>
      <c r="L249" s="166"/>
      <c r="M249" s="139"/>
      <c r="N249" s="139"/>
      <c r="O249" s="139"/>
      <c r="P249" s="139"/>
      <c r="Q249" s="166">
        <v>1</v>
      </c>
      <c r="R249" s="139"/>
      <c r="S249" s="139"/>
      <c r="T249" s="139"/>
      <c r="U249" s="139"/>
      <c r="V249" s="166">
        <v>0.5</v>
      </c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66">
        <v>0.5</v>
      </c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52"/>
      <c r="AZ249" s="1"/>
    </row>
    <row r="250" spans="1:52" ht="15.75">
      <c r="A250">
        <v>284</v>
      </c>
      <c r="E250" s="42">
        <v>14</v>
      </c>
      <c r="F250" s="136" t="s">
        <v>226</v>
      </c>
      <c r="G250" s="7"/>
      <c r="H250" s="60">
        <v>1</v>
      </c>
      <c r="I250" s="170">
        <v>5</v>
      </c>
      <c r="J250" s="139"/>
      <c r="K250" s="139"/>
      <c r="L250" s="166">
        <v>0.5</v>
      </c>
      <c r="M250" s="139"/>
      <c r="N250" s="139"/>
      <c r="O250" s="139"/>
      <c r="P250" s="139"/>
      <c r="Q250" s="166">
        <v>1</v>
      </c>
      <c r="R250" s="139"/>
      <c r="S250" s="139"/>
      <c r="T250" s="139"/>
      <c r="U250" s="139"/>
      <c r="V250" s="166">
        <v>1</v>
      </c>
      <c r="W250" s="139"/>
      <c r="X250" s="139"/>
      <c r="Y250" s="139"/>
      <c r="Z250" s="139"/>
      <c r="AA250" s="166">
        <v>0.5</v>
      </c>
      <c r="AB250" s="139"/>
      <c r="AC250" s="139"/>
      <c r="AD250" s="139"/>
      <c r="AE250" s="139"/>
      <c r="AF250" s="166">
        <v>0.5</v>
      </c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52"/>
      <c r="AZ250" s="1"/>
    </row>
    <row r="251" spans="1:52" ht="15.75">
      <c r="A251">
        <v>285</v>
      </c>
      <c r="E251" s="42">
        <v>15</v>
      </c>
      <c r="F251" s="136" t="s">
        <v>227</v>
      </c>
      <c r="G251" s="7"/>
      <c r="H251" s="60">
        <v>1</v>
      </c>
      <c r="I251" s="170" t="s">
        <v>556</v>
      </c>
      <c r="J251" s="139"/>
      <c r="K251" s="139"/>
      <c r="L251" s="166">
        <v>0.5</v>
      </c>
      <c r="M251" s="139"/>
      <c r="N251" s="139"/>
      <c r="O251" s="139"/>
      <c r="P251" s="139"/>
      <c r="Q251" s="166">
        <v>0.5</v>
      </c>
      <c r="R251" s="139"/>
      <c r="S251" s="139"/>
      <c r="T251" s="139"/>
      <c r="U251" s="139"/>
      <c r="V251" s="166">
        <v>1</v>
      </c>
      <c r="W251" s="139"/>
      <c r="X251" s="139"/>
      <c r="Y251" s="139"/>
      <c r="Z251" s="139"/>
      <c r="AA251" s="166">
        <v>0.5</v>
      </c>
      <c r="AB251" s="139"/>
      <c r="AC251" s="139"/>
      <c r="AD251" s="139"/>
      <c r="AE251" s="139"/>
      <c r="AF251" s="166">
        <v>0.5</v>
      </c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52"/>
      <c r="AZ251"/>
    </row>
    <row r="252" spans="1:52" ht="15.75">
      <c r="A252">
        <v>286</v>
      </c>
      <c r="E252" s="42">
        <v>16</v>
      </c>
      <c r="F252" s="136" t="s">
        <v>199</v>
      </c>
      <c r="G252" s="7"/>
      <c r="H252" s="16">
        <v>1</v>
      </c>
      <c r="I252" s="172">
        <v>5</v>
      </c>
      <c r="J252" s="139"/>
      <c r="K252" s="139"/>
      <c r="L252" s="166">
        <v>1</v>
      </c>
      <c r="M252" s="139"/>
      <c r="N252" s="139"/>
      <c r="O252" s="139"/>
      <c r="P252" s="139"/>
      <c r="Q252" s="166">
        <v>1</v>
      </c>
      <c r="R252" s="139"/>
      <c r="S252" s="139"/>
      <c r="T252" s="139"/>
      <c r="U252" s="139"/>
      <c r="V252" s="166">
        <v>1</v>
      </c>
      <c r="W252" s="139"/>
      <c r="X252" s="139"/>
      <c r="Y252" s="139"/>
      <c r="Z252" s="139"/>
      <c r="AA252" s="166">
        <v>1</v>
      </c>
      <c r="AB252" s="139"/>
      <c r="AC252" s="139"/>
      <c r="AD252" s="139"/>
      <c r="AE252" s="139"/>
      <c r="AF252" s="166">
        <v>1</v>
      </c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52"/>
      <c r="AZ252" s="1"/>
    </row>
    <row r="253" spans="1:52" ht="15.75">
      <c r="A253">
        <v>287</v>
      </c>
      <c r="E253" s="42">
        <v>17</v>
      </c>
      <c r="F253" s="136" t="s">
        <v>200</v>
      </c>
      <c r="G253" s="7"/>
      <c r="H253" s="60">
        <v>1</v>
      </c>
      <c r="I253" s="170" t="s">
        <v>556</v>
      </c>
      <c r="J253" s="139"/>
      <c r="K253" s="139"/>
      <c r="L253" s="166">
        <v>1</v>
      </c>
      <c r="M253" s="139"/>
      <c r="N253" s="139"/>
      <c r="O253" s="139"/>
      <c r="P253" s="139"/>
      <c r="Q253" s="167">
        <v>1</v>
      </c>
      <c r="R253" s="139"/>
      <c r="S253" s="139"/>
      <c r="T253" s="139"/>
      <c r="U253" s="139"/>
      <c r="V253" s="166">
        <v>1</v>
      </c>
      <c r="W253" s="139"/>
      <c r="X253" s="139"/>
      <c r="Y253" s="139"/>
      <c r="Z253" s="139"/>
      <c r="AA253" s="166">
        <v>1</v>
      </c>
      <c r="AB253" s="139"/>
      <c r="AC253" s="139"/>
      <c r="AD253" s="139"/>
      <c r="AE253" s="139"/>
      <c r="AF253" s="166">
        <v>1</v>
      </c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52"/>
      <c r="AZ253" s="1"/>
    </row>
    <row r="254" spans="1:52" ht="15.75">
      <c r="A254">
        <v>288</v>
      </c>
      <c r="E254" s="42">
        <v>18</v>
      </c>
      <c r="F254" s="136" t="s">
        <v>201</v>
      </c>
      <c r="G254" s="7">
        <v>1</v>
      </c>
      <c r="H254" s="60">
        <v>1</v>
      </c>
      <c r="I254" s="170">
        <v>5</v>
      </c>
      <c r="J254" s="139"/>
      <c r="K254" s="139"/>
      <c r="L254" s="166">
        <v>1</v>
      </c>
      <c r="M254" s="139"/>
      <c r="N254" s="166">
        <v>1</v>
      </c>
      <c r="O254" s="139"/>
      <c r="P254" s="139"/>
      <c r="Q254" s="166">
        <v>1</v>
      </c>
      <c r="R254" s="139"/>
      <c r="S254" s="139"/>
      <c r="T254" s="166">
        <v>1</v>
      </c>
      <c r="U254" s="139"/>
      <c r="V254" s="167">
        <v>1</v>
      </c>
      <c r="W254" s="139"/>
      <c r="X254" s="166">
        <v>0.5</v>
      </c>
      <c r="Y254" s="139"/>
      <c r="Z254" s="139"/>
      <c r="AA254" s="166">
        <v>1</v>
      </c>
      <c r="AB254" s="139"/>
      <c r="AC254" s="166">
        <v>1</v>
      </c>
      <c r="AD254" s="139"/>
      <c r="AE254" s="139"/>
      <c r="AF254" s="166">
        <v>1</v>
      </c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52"/>
      <c r="AZ254"/>
    </row>
    <row r="255" spans="1:52" ht="15.75">
      <c r="A255">
        <v>289</v>
      </c>
      <c r="E255" s="42">
        <v>19</v>
      </c>
      <c r="F255" s="136" t="s">
        <v>202</v>
      </c>
      <c r="G255" s="7"/>
      <c r="H255" s="60">
        <v>1</v>
      </c>
      <c r="I255" s="170" t="s">
        <v>556</v>
      </c>
      <c r="J255" s="139"/>
      <c r="K255" s="139"/>
      <c r="L255" s="166">
        <v>1</v>
      </c>
      <c r="M255" s="139"/>
      <c r="N255" s="139"/>
      <c r="O255" s="139"/>
      <c r="P255" s="139"/>
      <c r="Q255" s="166">
        <v>1</v>
      </c>
      <c r="R255" s="139"/>
      <c r="S255" s="139"/>
      <c r="T255" s="139"/>
      <c r="U255" s="139"/>
      <c r="V255" s="166">
        <v>1</v>
      </c>
      <c r="W255" s="139"/>
      <c r="X255" s="139"/>
      <c r="Y255" s="139"/>
      <c r="Z255" s="139"/>
      <c r="AA255" s="166">
        <v>1</v>
      </c>
      <c r="AB255" s="139"/>
      <c r="AC255" s="139"/>
      <c r="AD255" s="139"/>
      <c r="AE255" s="139"/>
      <c r="AF255" s="166">
        <v>1</v>
      </c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52"/>
      <c r="AZ255" s="1"/>
    </row>
    <row r="256" spans="1:52" ht="15.75">
      <c r="A256">
        <v>290</v>
      </c>
      <c r="E256" s="42">
        <v>20</v>
      </c>
      <c r="F256" s="136" t="s">
        <v>203</v>
      </c>
      <c r="G256" s="53">
        <v>1</v>
      </c>
      <c r="H256" s="60">
        <v>1</v>
      </c>
      <c r="I256" s="170">
        <v>5</v>
      </c>
      <c r="J256" s="139"/>
      <c r="K256" s="139"/>
      <c r="L256" s="166">
        <v>0.5</v>
      </c>
      <c r="M256" s="139"/>
      <c r="N256" s="166">
        <v>1</v>
      </c>
      <c r="O256" s="139"/>
      <c r="P256" s="139"/>
      <c r="Q256" s="167">
        <v>1</v>
      </c>
      <c r="R256" s="139"/>
      <c r="S256" s="139"/>
      <c r="T256" s="167">
        <v>1</v>
      </c>
      <c r="U256" s="139"/>
      <c r="V256" s="166">
        <v>1</v>
      </c>
      <c r="W256" s="139"/>
      <c r="X256" s="166">
        <v>0</v>
      </c>
      <c r="Y256" s="139"/>
      <c r="Z256" s="139"/>
      <c r="AA256" s="166">
        <v>0.5</v>
      </c>
      <c r="AB256" s="139"/>
      <c r="AC256" s="166">
        <v>1</v>
      </c>
      <c r="AD256" s="139"/>
      <c r="AE256" s="139"/>
      <c r="AF256" s="166">
        <v>0.5</v>
      </c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52"/>
      <c r="AZ256" s="1"/>
    </row>
    <row r="257" spans="1:52" ht="15.75">
      <c r="A257">
        <v>291</v>
      </c>
      <c r="E257" s="42">
        <v>21</v>
      </c>
      <c r="F257" s="136" t="s">
        <v>204</v>
      </c>
      <c r="G257" s="53"/>
      <c r="H257" s="60">
        <v>1</v>
      </c>
      <c r="I257" s="170" t="s">
        <v>556</v>
      </c>
      <c r="J257" s="139"/>
      <c r="K257" s="139"/>
      <c r="L257" s="166">
        <v>0.5</v>
      </c>
      <c r="M257" s="139"/>
      <c r="N257" s="139"/>
      <c r="O257" s="139"/>
      <c r="P257" s="139"/>
      <c r="Q257" s="166">
        <v>1</v>
      </c>
      <c r="R257" s="139"/>
      <c r="S257" s="139"/>
      <c r="T257" s="139"/>
      <c r="U257" s="139"/>
      <c r="V257" s="166">
        <v>1</v>
      </c>
      <c r="W257" s="139"/>
      <c r="X257" s="139"/>
      <c r="Y257" s="139"/>
      <c r="Z257" s="139"/>
      <c r="AA257" s="166">
        <v>0.5</v>
      </c>
      <c r="AB257" s="139"/>
      <c r="AC257" s="139"/>
      <c r="AD257" s="139"/>
      <c r="AE257" s="139"/>
      <c r="AF257" s="166">
        <v>1</v>
      </c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52"/>
      <c r="AZ257"/>
    </row>
    <row r="258" spans="1:52" ht="15.75">
      <c r="A258">
        <v>292</v>
      </c>
      <c r="E258" s="42">
        <v>22</v>
      </c>
      <c r="F258" s="136" t="s">
        <v>205</v>
      </c>
      <c r="G258" s="53"/>
      <c r="H258" s="60">
        <v>1</v>
      </c>
      <c r="I258" s="170">
        <v>5</v>
      </c>
      <c r="J258" s="139"/>
      <c r="K258" s="139"/>
      <c r="L258" s="166">
        <v>1</v>
      </c>
      <c r="M258" s="139"/>
      <c r="N258" s="139"/>
      <c r="O258" s="139"/>
      <c r="P258" s="139"/>
      <c r="Q258" s="166">
        <v>1</v>
      </c>
      <c r="R258" s="139"/>
      <c r="S258" s="139"/>
      <c r="T258" s="139"/>
      <c r="U258" s="139"/>
      <c r="V258" s="166">
        <v>1</v>
      </c>
      <c r="W258" s="139"/>
      <c r="X258" s="139"/>
      <c r="Y258" s="139"/>
      <c r="Z258" s="139"/>
      <c r="AA258" s="166">
        <v>1</v>
      </c>
      <c r="AB258" s="139"/>
      <c r="AC258" s="139"/>
      <c r="AD258" s="139"/>
      <c r="AE258" s="139"/>
      <c r="AF258" s="166">
        <v>1</v>
      </c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52"/>
      <c r="AZ258" s="1"/>
    </row>
    <row r="259" spans="1:52" ht="15.75">
      <c r="A259">
        <v>293</v>
      </c>
      <c r="E259" s="42">
        <v>23</v>
      </c>
      <c r="F259" s="136" t="s">
        <v>206</v>
      </c>
      <c r="G259" s="7">
        <v>1</v>
      </c>
      <c r="H259" s="60">
        <v>1</v>
      </c>
      <c r="I259" s="170" t="s">
        <v>556</v>
      </c>
      <c r="J259" s="139"/>
      <c r="K259" s="139"/>
      <c r="L259" s="166">
        <v>1</v>
      </c>
      <c r="M259" s="139"/>
      <c r="N259" s="166">
        <v>1</v>
      </c>
      <c r="O259" s="139"/>
      <c r="P259" s="139"/>
      <c r="Q259" s="166">
        <v>1</v>
      </c>
      <c r="R259" s="139"/>
      <c r="S259" s="139"/>
      <c r="T259" s="166">
        <v>1</v>
      </c>
      <c r="U259" s="139"/>
      <c r="V259" s="166">
        <v>1</v>
      </c>
      <c r="W259" s="139"/>
      <c r="X259" s="166">
        <v>1</v>
      </c>
      <c r="Y259" s="139"/>
      <c r="Z259" s="139"/>
      <c r="AA259" s="166">
        <v>1</v>
      </c>
      <c r="AB259" s="139"/>
      <c r="AC259" s="167">
        <v>1</v>
      </c>
      <c r="AD259" s="139"/>
      <c r="AE259" s="139"/>
      <c r="AF259" s="166">
        <v>1</v>
      </c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52"/>
      <c r="AZ259" s="1"/>
    </row>
    <row r="260" spans="1:52" ht="15.75">
      <c r="A260">
        <v>294</v>
      </c>
      <c r="E260" s="42">
        <v>24</v>
      </c>
      <c r="F260" s="136" t="s">
        <v>207</v>
      </c>
      <c r="G260" s="7">
        <v>1</v>
      </c>
      <c r="H260" s="16">
        <v>1</v>
      </c>
      <c r="I260" s="172">
        <v>5</v>
      </c>
      <c r="J260" s="139"/>
      <c r="K260" s="139"/>
      <c r="L260" s="166">
        <v>0.5</v>
      </c>
      <c r="M260" s="139"/>
      <c r="N260" s="166">
        <v>1</v>
      </c>
      <c r="O260" s="139"/>
      <c r="P260" s="139"/>
      <c r="Q260" s="166">
        <v>1</v>
      </c>
      <c r="R260" s="139"/>
      <c r="S260" s="139"/>
      <c r="T260" s="166">
        <v>1</v>
      </c>
      <c r="U260" s="139"/>
      <c r="V260" s="166">
        <v>1</v>
      </c>
      <c r="W260" s="139"/>
      <c r="X260" s="166">
        <v>0.5</v>
      </c>
      <c r="Y260" s="139"/>
      <c r="Z260" s="139"/>
      <c r="AA260" s="166">
        <v>0.5</v>
      </c>
      <c r="AB260" s="139"/>
      <c r="AC260" s="167">
        <v>1</v>
      </c>
      <c r="AD260" s="139"/>
      <c r="AE260" s="139"/>
      <c r="AF260" s="166">
        <v>0.5</v>
      </c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52"/>
      <c r="AZ260"/>
    </row>
    <row r="261" spans="1:78" ht="15.75">
      <c r="A261">
        <v>296</v>
      </c>
      <c r="E261" s="42">
        <v>25</v>
      </c>
      <c r="F261" s="136" t="s">
        <v>40</v>
      </c>
      <c r="G261" s="53">
        <v>1</v>
      </c>
      <c r="H261" s="60">
        <v>1</v>
      </c>
      <c r="I261" s="170">
        <v>5</v>
      </c>
      <c r="J261" s="139"/>
      <c r="K261" s="139"/>
      <c r="L261" s="166">
        <v>1</v>
      </c>
      <c r="M261" s="139"/>
      <c r="N261" s="166">
        <v>1</v>
      </c>
      <c r="O261" s="139"/>
      <c r="P261" s="139"/>
      <c r="Q261" s="166">
        <v>1</v>
      </c>
      <c r="R261" s="139"/>
      <c r="S261" s="139"/>
      <c r="T261" s="166">
        <v>1</v>
      </c>
      <c r="U261" s="139"/>
      <c r="V261" s="167">
        <v>1</v>
      </c>
      <c r="W261" s="139"/>
      <c r="X261" s="166">
        <v>0.5</v>
      </c>
      <c r="Y261" s="139"/>
      <c r="Z261" s="139"/>
      <c r="AA261" s="166">
        <v>1</v>
      </c>
      <c r="AB261" s="139"/>
      <c r="AC261" s="167">
        <v>1</v>
      </c>
      <c r="AD261" s="139"/>
      <c r="AE261" s="139"/>
      <c r="AF261" s="166">
        <v>1</v>
      </c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52"/>
      <c r="AZ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1:78" ht="15.75">
      <c r="A262">
        <v>297</v>
      </c>
      <c r="E262" s="42">
        <v>26</v>
      </c>
      <c r="F262" s="136" t="s">
        <v>208</v>
      </c>
      <c r="G262" s="53">
        <v>0</v>
      </c>
      <c r="H262" s="16">
        <v>1</v>
      </c>
      <c r="I262" s="172">
        <v>5</v>
      </c>
      <c r="J262" s="139"/>
      <c r="K262" s="139"/>
      <c r="L262" s="166">
        <v>1</v>
      </c>
      <c r="M262" s="139"/>
      <c r="N262" s="139"/>
      <c r="O262" s="139"/>
      <c r="P262" s="139"/>
      <c r="Q262" s="166">
        <v>1</v>
      </c>
      <c r="R262" s="139"/>
      <c r="S262" s="139"/>
      <c r="T262" s="139"/>
      <c r="U262" s="139"/>
      <c r="V262" s="166">
        <v>1</v>
      </c>
      <c r="W262" s="139"/>
      <c r="X262" s="139"/>
      <c r="Y262" s="139"/>
      <c r="Z262" s="139"/>
      <c r="AA262" s="166">
        <v>1</v>
      </c>
      <c r="AB262" s="139"/>
      <c r="AC262" s="139"/>
      <c r="AD262" s="139"/>
      <c r="AE262" s="139"/>
      <c r="AF262" s="166">
        <v>1</v>
      </c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52"/>
      <c r="AZ262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1:78" ht="15.75">
      <c r="A263">
        <v>298</v>
      </c>
      <c r="E263" s="42">
        <v>27</v>
      </c>
      <c r="F263" s="136" t="s">
        <v>209</v>
      </c>
      <c r="G263" s="53">
        <v>1</v>
      </c>
      <c r="H263" s="16">
        <v>1</v>
      </c>
      <c r="I263" s="172" t="s">
        <v>556</v>
      </c>
      <c r="J263" s="139"/>
      <c r="K263" s="139"/>
      <c r="L263" s="166">
        <v>0.5</v>
      </c>
      <c r="M263" s="139"/>
      <c r="N263" s="166">
        <v>1</v>
      </c>
      <c r="O263" s="139"/>
      <c r="P263" s="139"/>
      <c r="Q263" s="166">
        <v>1</v>
      </c>
      <c r="R263" s="139"/>
      <c r="S263" s="139"/>
      <c r="T263" s="166">
        <v>0.5</v>
      </c>
      <c r="U263" s="139"/>
      <c r="V263" s="166">
        <v>1</v>
      </c>
      <c r="W263" s="139"/>
      <c r="X263" s="166">
        <v>1</v>
      </c>
      <c r="Y263" s="139"/>
      <c r="Z263" s="139"/>
      <c r="AA263" s="166">
        <v>0.5</v>
      </c>
      <c r="AB263" s="139"/>
      <c r="AC263" s="166">
        <v>1</v>
      </c>
      <c r="AD263" s="139"/>
      <c r="AE263" s="139"/>
      <c r="AF263" s="166">
        <v>1</v>
      </c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52"/>
      <c r="AZ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1:78" ht="15.75">
      <c r="A264">
        <v>299</v>
      </c>
      <c r="E264" s="42">
        <v>28</v>
      </c>
      <c r="F264" s="136" t="s">
        <v>210</v>
      </c>
      <c r="G264" s="53">
        <v>1</v>
      </c>
      <c r="H264" s="60">
        <v>1</v>
      </c>
      <c r="I264" s="170" t="s">
        <v>556</v>
      </c>
      <c r="J264" s="139"/>
      <c r="K264" s="139"/>
      <c r="L264" s="166">
        <v>1</v>
      </c>
      <c r="M264" s="139"/>
      <c r="N264" s="166">
        <v>1</v>
      </c>
      <c r="O264" s="139"/>
      <c r="P264" s="139"/>
      <c r="Q264" s="166">
        <v>1</v>
      </c>
      <c r="R264" s="139"/>
      <c r="S264" s="139"/>
      <c r="T264" s="166">
        <v>1</v>
      </c>
      <c r="U264" s="139"/>
      <c r="V264" s="167">
        <v>1</v>
      </c>
      <c r="W264" s="139"/>
      <c r="X264" s="166">
        <v>1</v>
      </c>
      <c r="Y264" s="139"/>
      <c r="Z264" s="139"/>
      <c r="AA264" s="166">
        <v>1</v>
      </c>
      <c r="AB264" s="139"/>
      <c r="AC264" s="166">
        <v>1</v>
      </c>
      <c r="AD264" s="139"/>
      <c r="AE264" s="139"/>
      <c r="AF264" s="166">
        <v>1</v>
      </c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52"/>
      <c r="AZ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1:78" ht="15.75">
      <c r="A265">
        <v>301</v>
      </c>
      <c r="E265" s="42">
        <v>29</v>
      </c>
      <c r="F265" s="136" t="s">
        <v>211</v>
      </c>
      <c r="G265" s="7"/>
      <c r="H265" s="60">
        <v>1</v>
      </c>
      <c r="I265" s="170">
        <v>5</v>
      </c>
      <c r="J265" s="139"/>
      <c r="K265" s="139"/>
      <c r="L265" s="166">
        <v>1</v>
      </c>
      <c r="M265" s="139"/>
      <c r="N265" s="166">
        <v>1</v>
      </c>
      <c r="O265" s="139"/>
      <c r="P265" s="139"/>
      <c r="Q265" s="166">
        <v>1</v>
      </c>
      <c r="R265" s="139"/>
      <c r="S265" s="139"/>
      <c r="T265" s="167">
        <v>1</v>
      </c>
      <c r="U265" s="139"/>
      <c r="V265" s="167">
        <v>1</v>
      </c>
      <c r="W265" s="139"/>
      <c r="X265" s="166">
        <v>0.5</v>
      </c>
      <c r="Y265" s="139"/>
      <c r="Z265" s="139"/>
      <c r="AA265" s="166">
        <v>1</v>
      </c>
      <c r="AB265" s="139"/>
      <c r="AC265" s="166">
        <v>1</v>
      </c>
      <c r="AD265" s="139"/>
      <c r="AE265" s="139"/>
      <c r="AF265" s="166">
        <v>1</v>
      </c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52"/>
      <c r="AZ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1:78" ht="15.75">
      <c r="A266">
        <v>302</v>
      </c>
      <c r="E266" s="42">
        <v>30</v>
      </c>
      <c r="F266" s="136" t="s">
        <v>212</v>
      </c>
      <c r="G266" s="7"/>
      <c r="H266" s="16">
        <v>1</v>
      </c>
      <c r="I266" s="172">
        <v>5</v>
      </c>
      <c r="J266" s="139"/>
      <c r="K266" s="139"/>
      <c r="L266" s="166">
        <v>0.5</v>
      </c>
      <c r="M266" s="139"/>
      <c r="N266" s="139"/>
      <c r="O266" s="139"/>
      <c r="P266" s="139"/>
      <c r="Q266" s="166">
        <v>1</v>
      </c>
      <c r="R266" s="139"/>
      <c r="S266" s="139"/>
      <c r="T266" s="139"/>
      <c r="U266" s="139"/>
      <c r="V266" s="167">
        <v>0.5</v>
      </c>
      <c r="W266" s="139"/>
      <c r="X266" s="139"/>
      <c r="Y266" s="139"/>
      <c r="Z266" s="139"/>
      <c r="AA266" s="166">
        <v>1</v>
      </c>
      <c r="AB266" s="139"/>
      <c r="AC266" s="139"/>
      <c r="AD266" s="139"/>
      <c r="AE266" s="139"/>
      <c r="AF266" s="166">
        <v>1</v>
      </c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52"/>
      <c r="AZ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1:78" ht="15.75">
      <c r="A267">
        <v>303</v>
      </c>
      <c r="E267" s="42">
        <v>31</v>
      </c>
      <c r="F267" s="136" t="s">
        <v>213</v>
      </c>
      <c r="G267" s="53"/>
      <c r="H267" s="60">
        <v>1</v>
      </c>
      <c r="I267" s="170">
        <v>5</v>
      </c>
      <c r="J267" s="139"/>
      <c r="K267" s="139"/>
      <c r="L267" s="166">
        <v>1</v>
      </c>
      <c r="M267" s="139"/>
      <c r="N267" s="139"/>
      <c r="O267" s="139"/>
      <c r="P267" s="139"/>
      <c r="Q267" s="166">
        <v>1</v>
      </c>
      <c r="R267" s="139"/>
      <c r="S267" s="139"/>
      <c r="T267" s="139"/>
      <c r="U267" s="139"/>
      <c r="V267" s="166">
        <v>1</v>
      </c>
      <c r="W267" s="139"/>
      <c r="X267" s="139"/>
      <c r="Y267" s="139"/>
      <c r="Z267" s="139"/>
      <c r="AA267" s="166">
        <v>1</v>
      </c>
      <c r="AB267" s="139"/>
      <c r="AC267" s="139"/>
      <c r="AD267" s="139"/>
      <c r="AE267" s="139"/>
      <c r="AF267" s="166">
        <v>1</v>
      </c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52"/>
      <c r="AZ267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1:78" ht="15.75">
      <c r="A268">
        <v>304</v>
      </c>
      <c r="E268" s="42">
        <v>32</v>
      </c>
      <c r="F268" s="136" t="s">
        <v>214</v>
      </c>
      <c r="G268" s="53">
        <v>1</v>
      </c>
      <c r="H268" s="60">
        <v>1</v>
      </c>
      <c r="I268" s="170" t="s">
        <v>556</v>
      </c>
      <c r="J268" s="139"/>
      <c r="K268" s="139"/>
      <c r="L268" s="166">
        <v>1</v>
      </c>
      <c r="M268" s="139"/>
      <c r="N268" s="167">
        <v>1</v>
      </c>
      <c r="O268" s="139"/>
      <c r="P268" s="139"/>
      <c r="Q268" s="166">
        <v>1</v>
      </c>
      <c r="R268" s="139"/>
      <c r="S268" s="139"/>
      <c r="T268" s="167">
        <v>1</v>
      </c>
      <c r="U268" s="139"/>
      <c r="V268" s="166">
        <v>1</v>
      </c>
      <c r="W268" s="139"/>
      <c r="X268" s="166">
        <v>1</v>
      </c>
      <c r="Y268" s="139"/>
      <c r="Z268" s="139"/>
      <c r="AA268" s="166">
        <v>1</v>
      </c>
      <c r="AB268" s="139"/>
      <c r="AC268" s="166">
        <v>1</v>
      </c>
      <c r="AD268" s="139"/>
      <c r="AE268" s="139"/>
      <c r="AF268" s="166">
        <v>1</v>
      </c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52"/>
      <c r="AZ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1:78" ht="15.75">
      <c r="A269">
        <v>305</v>
      </c>
      <c r="E269" s="42">
        <v>33</v>
      </c>
      <c r="F269" s="136" t="s">
        <v>215</v>
      </c>
      <c r="G269" s="7">
        <v>1</v>
      </c>
      <c r="H269" s="60">
        <v>1</v>
      </c>
      <c r="I269" s="170" t="s">
        <v>556</v>
      </c>
      <c r="J269" s="139"/>
      <c r="K269" s="139"/>
      <c r="L269" s="166">
        <v>0.5</v>
      </c>
      <c r="M269" s="139"/>
      <c r="N269" s="166">
        <v>1</v>
      </c>
      <c r="O269" s="139"/>
      <c r="P269" s="139"/>
      <c r="Q269" s="166">
        <v>1</v>
      </c>
      <c r="R269" s="139"/>
      <c r="S269" s="139"/>
      <c r="T269" s="166">
        <v>1</v>
      </c>
      <c r="U269" s="139"/>
      <c r="V269" s="166">
        <v>1</v>
      </c>
      <c r="W269" s="139"/>
      <c r="X269" s="166">
        <v>1</v>
      </c>
      <c r="Y269" s="139"/>
      <c r="Z269" s="139"/>
      <c r="AA269" s="166">
        <v>1</v>
      </c>
      <c r="AB269" s="139"/>
      <c r="AC269" s="166">
        <v>1</v>
      </c>
      <c r="AD269" s="139"/>
      <c r="AE269" s="139"/>
      <c r="AF269" s="166">
        <v>1</v>
      </c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52"/>
      <c r="AZ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1:78" ht="15.75">
      <c r="A270">
        <v>306</v>
      </c>
      <c r="E270" s="42">
        <v>34</v>
      </c>
      <c r="F270" s="136" t="s">
        <v>216</v>
      </c>
      <c r="G270" s="7"/>
      <c r="H270" s="16">
        <v>1</v>
      </c>
      <c r="I270" s="172" t="s">
        <v>556</v>
      </c>
      <c r="J270" s="139"/>
      <c r="K270" s="139"/>
      <c r="L270" s="166">
        <v>0.5</v>
      </c>
      <c r="M270" s="139"/>
      <c r="N270" s="139"/>
      <c r="O270" s="139"/>
      <c r="P270" s="139"/>
      <c r="Q270" s="166">
        <v>1</v>
      </c>
      <c r="R270" s="139"/>
      <c r="S270" s="139"/>
      <c r="T270" s="139"/>
      <c r="U270" s="139"/>
      <c r="V270" s="166">
        <v>1</v>
      </c>
      <c r="W270" s="139"/>
      <c r="X270" s="139"/>
      <c r="Y270" s="139"/>
      <c r="Z270" s="139"/>
      <c r="AA270" s="166">
        <v>0.5</v>
      </c>
      <c r="AB270" s="139"/>
      <c r="AC270" s="139"/>
      <c r="AD270" s="139"/>
      <c r="AE270" s="139"/>
      <c r="AF270" s="166">
        <v>0.5</v>
      </c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52"/>
      <c r="AZ270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1:78" ht="15.75">
      <c r="A271">
        <v>307</v>
      </c>
      <c r="E271" s="42">
        <v>35</v>
      </c>
      <c r="F271" s="136" t="s">
        <v>217</v>
      </c>
      <c r="G271" s="7"/>
      <c r="H271" s="16">
        <v>1</v>
      </c>
      <c r="I271" s="172" t="s">
        <v>556</v>
      </c>
      <c r="J271" s="139"/>
      <c r="K271" s="139"/>
      <c r="L271" s="166">
        <v>1</v>
      </c>
      <c r="M271" s="139"/>
      <c r="N271" s="139"/>
      <c r="O271" s="139"/>
      <c r="P271" s="139"/>
      <c r="Q271" s="166">
        <v>1</v>
      </c>
      <c r="R271" s="139"/>
      <c r="S271" s="139"/>
      <c r="T271" s="139"/>
      <c r="U271" s="139"/>
      <c r="V271" s="166">
        <v>1</v>
      </c>
      <c r="W271" s="139"/>
      <c r="X271" s="139"/>
      <c r="Y271" s="139"/>
      <c r="Z271" s="139"/>
      <c r="AA271" s="166">
        <v>1</v>
      </c>
      <c r="AB271" s="139"/>
      <c r="AC271" s="139"/>
      <c r="AD271" s="139"/>
      <c r="AE271" s="139"/>
      <c r="AF271" s="166">
        <v>1</v>
      </c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52"/>
      <c r="AZ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ht="15.75">
      <c r="A272">
        <v>308</v>
      </c>
      <c r="E272" s="42">
        <v>36</v>
      </c>
      <c r="F272" s="136" t="s">
        <v>218</v>
      </c>
      <c r="G272" s="7"/>
      <c r="H272" s="60">
        <v>1</v>
      </c>
      <c r="I272" s="170" t="s">
        <v>556</v>
      </c>
      <c r="J272" s="139"/>
      <c r="K272" s="139"/>
      <c r="L272" s="166">
        <v>0.5</v>
      </c>
      <c r="M272" s="139"/>
      <c r="N272" s="139"/>
      <c r="O272" s="139"/>
      <c r="P272" s="139"/>
      <c r="Q272" s="166">
        <v>1</v>
      </c>
      <c r="R272" s="139"/>
      <c r="S272" s="139"/>
      <c r="T272" s="139"/>
      <c r="U272" s="139"/>
      <c r="V272" s="166">
        <v>1</v>
      </c>
      <c r="W272" s="139"/>
      <c r="X272" s="139"/>
      <c r="Y272" s="139"/>
      <c r="Z272" s="139"/>
      <c r="AA272" s="166">
        <v>0.5</v>
      </c>
      <c r="AB272" s="139"/>
      <c r="AC272" s="139"/>
      <c r="AD272" s="139"/>
      <c r="AE272" s="139"/>
      <c r="AF272" s="166">
        <v>0.5</v>
      </c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52"/>
      <c r="AZ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5:78" ht="15.75">
      <c r="E273" s="42">
        <v>37</v>
      </c>
      <c r="F273" s="136" t="s">
        <v>228</v>
      </c>
      <c r="G273" s="7"/>
      <c r="H273" s="60">
        <v>1</v>
      </c>
      <c r="I273" s="170">
        <v>5</v>
      </c>
      <c r="J273" s="139"/>
      <c r="K273" s="139"/>
      <c r="L273" s="166">
        <v>1</v>
      </c>
      <c r="M273" s="139"/>
      <c r="N273" s="139"/>
      <c r="O273" s="139"/>
      <c r="P273" s="139"/>
      <c r="Q273" s="166">
        <v>1</v>
      </c>
      <c r="R273" s="139"/>
      <c r="S273" s="139"/>
      <c r="T273" s="139"/>
      <c r="U273" s="139"/>
      <c r="V273" s="167">
        <v>1</v>
      </c>
      <c r="W273" s="139"/>
      <c r="X273" s="139"/>
      <c r="Y273" s="139"/>
      <c r="Z273" s="139"/>
      <c r="AA273" s="166">
        <v>0.5</v>
      </c>
      <c r="AB273" s="139"/>
      <c r="AC273" s="139"/>
      <c r="AD273" s="139"/>
      <c r="AE273" s="139"/>
      <c r="AF273" s="166">
        <v>1</v>
      </c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52"/>
      <c r="AZ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ht="15.75">
      <c r="A274">
        <v>309</v>
      </c>
      <c r="E274" s="42">
        <v>38</v>
      </c>
      <c r="F274" s="136" t="s">
        <v>219</v>
      </c>
      <c r="G274" s="7"/>
      <c r="H274" s="60">
        <v>1</v>
      </c>
      <c r="I274" s="170">
        <v>5</v>
      </c>
      <c r="J274" s="139"/>
      <c r="K274" s="139"/>
      <c r="L274" s="139"/>
      <c r="M274" s="139"/>
      <c r="N274" s="139"/>
      <c r="O274" s="139"/>
      <c r="P274" s="139"/>
      <c r="Q274" s="166">
        <v>1</v>
      </c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66">
        <v>0</v>
      </c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52"/>
      <c r="AZ274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5:78" ht="15.75">
      <c r="E275" s="42">
        <v>39</v>
      </c>
      <c r="F275" s="136" t="s">
        <v>219</v>
      </c>
      <c r="G275" s="7"/>
      <c r="H275" s="60">
        <v>1</v>
      </c>
      <c r="I275" s="170">
        <v>5</v>
      </c>
      <c r="J275" s="139"/>
      <c r="K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66">
        <v>0</v>
      </c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52"/>
      <c r="AZ275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5:78" ht="15.75">
      <c r="E276" s="42">
        <v>40</v>
      </c>
      <c r="F276" s="136" t="s">
        <v>219</v>
      </c>
      <c r="G276" s="7"/>
      <c r="H276" s="60">
        <v>1</v>
      </c>
      <c r="I276" s="170">
        <v>5</v>
      </c>
      <c r="J276" s="139"/>
      <c r="K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66">
        <v>0</v>
      </c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52"/>
      <c r="AZ276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5:78" ht="15.75">
      <c r="E277" s="42"/>
      <c r="F277" s="136" t="s">
        <v>220</v>
      </c>
      <c r="G277" s="7"/>
      <c r="H277" s="60">
        <v>1</v>
      </c>
      <c r="I277" s="170">
        <v>5</v>
      </c>
      <c r="J277" s="139"/>
      <c r="K277" s="139"/>
      <c r="L277" s="166">
        <v>1</v>
      </c>
      <c r="M277" s="139"/>
      <c r="N277" s="139"/>
      <c r="O277" s="139"/>
      <c r="P277" s="139"/>
      <c r="Q277" s="166">
        <v>0.5</v>
      </c>
      <c r="R277" s="139"/>
      <c r="S277" s="139"/>
      <c r="T277" s="139"/>
      <c r="U277" s="139"/>
      <c r="V277" s="139"/>
      <c r="W277" s="139"/>
      <c r="X277" s="139"/>
      <c r="Y277" s="139"/>
      <c r="Z277" s="139"/>
      <c r="AA277" s="166">
        <v>1</v>
      </c>
      <c r="AB277" s="139"/>
      <c r="AC277" s="139"/>
      <c r="AD277" s="139"/>
      <c r="AE277" s="139"/>
      <c r="AF277" s="166">
        <v>1</v>
      </c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52"/>
      <c r="AZ277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5:78" ht="15.75">
      <c r="E278" s="42"/>
      <c r="F278" s="136" t="s">
        <v>221</v>
      </c>
      <c r="G278" s="7"/>
      <c r="H278" s="60">
        <v>1</v>
      </c>
      <c r="I278" s="170">
        <v>5</v>
      </c>
      <c r="J278" s="139"/>
      <c r="K278" s="139"/>
      <c r="L278" s="166">
        <v>1</v>
      </c>
      <c r="M278" s="139"/>
      <c r="N278" s="139"/>
      <c r="O278" s="139"/>
      <c r="P278" s="139"/>
      <c r="Q278" s="166">
        <v>1</v>
      </c>
      <c r="R278" s="139"/>
      <c r="S278" s="139"/>
      <c r="T278" s="139"/>
      <c r="U278" s="139"/>
      <c r="V278" s="139"/>
      <c r="W278" s="139"/>
      <c r="X278" s="139"/>
      <c r="Y278" s="139"/>
      <c r="Z278" s="139"/>
      <c r="AA278" s="166">
        <v>1</v>
      </c>
      <c r="AB278" s="139"/>
      <c r="AC278" s="139"/>
      <c r="AD278" s="139"/>
      <c r="AE278" s="139"/>
      <c r="AF278" s="166">
        <v>1</v>
      </c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52"/>
      <c r="AZ278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5:78" ht="15.75">
      <c r="E279" s="42"/>
      <c r="F279" s="136" t="s">
        <v>222</v>
      </c>
      <c r="G279" s="7"/>
      <c r="H279" s="60">
        <v>1</v>
      </c>
      <c r="I279" s="170" t="s">
        <v>556</v>
      </c>
      <c r="J279" s="139"/>
      <c r="K279" s="139"/>
      <c r="L279" s="139"/>
      <c r="M279" s="139"/>
      <c r="N279" s="139"/>
      <c r="O279" s="139"/>
      <c r="P279" s="139"/>
      <c r="Q279" s="166">
        <v>0.5</v>
      </c>
      <c r="R279" s="139"/>
      <c r="S279" s="139"/>
      <c r="T279" s="139"/>
      <c r="U279" s="139"/>
      <c r="V279" s="139"/>
      <c r="W279" s="139"/>
      <c r="X279" s="139"/>
      <c r="Y279" s="139"/>
      <c r="Z279" s="139"/>
      <c r="AA279" s="166">
        <v>0.5</v>
      </c>
      <c r="AB279" s="139"/>
      <c r="AC279" s="139"/>
      <c r="AD279" s="139"/>
      <c r="AE279" s="139"/>
      <c r="AF279" s="166">
        <v>0.5</v>
      </c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52"/>
      <c r="AZ279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5:78" ht="15.75">
      <c r="E280" s="42"/>
      <c r="F280" s="136" t="s">
        <v>223</v>
      </c>
      <c r="G280" s="7"/>
      <c r="H280" s="60">
        <v>1</v>
      </c>
      <c r="I280" s="170" t="s">
        <v>556</v>
      </c>
      <c r="J280" s="139"/>
      <c r="K280" s="139"/>
      <c r="L280" s="139"/>
      <c r="M280" s="139"/>
      <c r="N280" s="139"/>
      <c r="O280" s="139"/>
      <c r="P280" s="139"/>
      <c r="Q280" s="166">
        <v>0.5</v>
      </c>
      <c r="R280" s="139"/>
      <c r="S280" s="139"/>
      <c r="T280" s="139"/>
      <c r="U280" s="139"/>
      <c r="V280" s="166">
        <v>1</v>
      </c>
      <c r="W280" s="139"/>
      <c r="X280" s="139"/>
      <c r="Y280" s="139"/>
      <c r="Z280" s="139"/>
      <c r="AA280" s="166">
        <v>0.5</v>
      </c>
      <c r="AB280" s="139"/>
      <c r="AC280" s="139"/>
      <c r="AD280" s="139"/>
      <c r="AE280" s="139"/>
      <c r="AF280" s="166">
        <v>0.5</v>
      </c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52"/>
      <c r="AZ280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5:78" ht="15.75">
      <c r="E281" s="42"/>
      <c r="F281" s="136" t="s">
        <v>459</v>
      </c>
      <c r="G281" s="7"/>
      <c r="H281" s="60">
        <v>1</v>
      </c>
      <c r="I281" s="170">
        <v>5</v>
      </c>
      <c r="J281" s="139"/>
      <c r="K281" s="139"/>
      <c r="L281" s="139"/>
      <c r="M281" s="139"/>
      <c r="N281" s="139"/>
      <c r="O281" s="139"/>
      <c r="P281" s="139"/>
      <c r="Q281" s="166">
        <v>0.5</v>
      </c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66">
        <v>0</v>
      </c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52"/>
      <c r="AZ28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5:78" ht="15.75">
      <c r="E282" s="42">
        <v>41</v>
      </c>
      <c r="F282" s="136" t="s">
        <v>596</v>
      </c>
      <c r="G282" s="7"/>
      <c r="H282" s="60">
        <v>1</v>
      </c>
      <c r="I282" s="170">
        <v>3</v>
      </c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66">
        <v>1</v>
      </c>
      <c r="AB282" s="139"/>
      <c r="AC282" s="139"/>
      <c r="AD282" s="139"/>
      <c r="AE282" s="139"/>
      <c r="AF282" s="166">
        <v>0.5</v>
      </c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52"/>
      <c r="AZ282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5:78" ht="15.75">
      <c r="E283" s="42">
        <v>42</v>
      </c>
      <c r="F283" s="136" t="s">
        <v>597</v>
      </c>
      <c r="G283" s="7"/>
      <c r="H283" s="60">
        <v>1</v>
      </c>
      <c r="I283" s="170">
        <v>3</v>
      </c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66">
        <v>1</v>
      </c>
      <c r="AB283" s="139"/>
      <c r="AC283" s="139"/>
      <c r="AD283" s="139"/>
      <c r="AE283" s="139"/>
      <c r="AF283" s="166">
        <v>0.5</v>
      </c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52"/>
      <c r="AZ283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5:78" ht="15.75">
      <c r="E284" s="42">
        <v>43</v>
      </c>
      <c r="F284" s="136" t="s">
        <v>598</v>
      </c>
      <c r="G284" s="7"/>
      <c r="H284" s="60">
        <v>1</v>
      </c>
      <c r="I284" s="170">
        <v>3</v>
      </c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66">
        <v>1</v>
      </c>
      <c r="AB284" s="139"/>
      <c r="AC284" s="139"/>
      <c r="AD284" s="139"/>
      <c r="AE284" s="139"/>
      <c r="AF284" s="166">
        <v>1</v>
      </c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52"/>
      <c r="AZ284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5:78" ht="15.75">
      <c r="E285" s="42">
        <v>44</v>
      </c>
      <c r="F285" s="136" t="s">
        <v>599</v>
      </c>
      <c r="G285" s="7"/>
      <c r="H285" s="60">
        <v>1</v>
      </c>
      <c r="I285" s="170">
        <v>3</v>
      </c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66">
        <v>0.5</v>
      </c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52"/>
      <c r="AZ285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5:78" ht="15.75">
      <c r="E286" s="42">
        <v>45</v>
      </c>
      <c r="F286" s="136" t="s">
        <v>600</v>
      </c>
      <c r="G286" s="7"/>
      <c r="H286" s="60">
        <v>1</v>
      </c>
      <c r="I286" s="170">
        <v>3</v>
      </c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66">
        <v>1</v>
      </c>
      <c r="AB286" s="139"/>
      <c r="AC286" s="139"/>
      <c r="AD286" s="139"/>
      <c r="AE286" s="139"/>
      <c r="AF286" s="166">
        <v>0.5</v>
      </c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52"/>
      <c r="AZ286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5:78" ht="15.75">
      <c r="E287" s="42">
        <v>46</v>
      </c>
      <c r="F287" s="136" t="s">
        <v>601</v>
      </c>
      <c r="G287" s="7"/>
      <c r="H287" s="60">
        <v>1</v>
      </c>
      <c r="I287" s="170">
        <v>3</v>
      </c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66">
        <v>0.5</v>
      </c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52"/>
      <c r="AZ287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5:78" ht="15.75">
      <c r="E288" s="42">
        <v>47</v>
      </c>
      <c r="F288" s="136" t="s">
        <v>602</v>
      </c>
      <c r="G288" s="7"/>
      <c r="H288" s="60">
        <v>1</v>
      </c>
      <c r="I288" s="170">
        <v>3</v>
      </c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66">
        <v>0.5</v>
      </c>
      <c r="AB288" s="139"/>
      <c r="AC288" s="139"/>
      <c r="AD288" s="139"/>
      <c r="AE288" s="139"/>
      <c r="AF288" s="166">
        <v>1</v>
      </c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52"/>
      <c r="AZ288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5:78" ht="15.75">
      <c r="E289" s="42">
        <v>48</v>
      </c>
      <c r="F289" s="136" t="s">
        <v>603</v>
      </c>
      <c r="G289" s="7"/>
      <c r="H289" s="60">
        <v>1</v>
      </c>
      <c r="I289" s="170">
        <v>3</v>
      </c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66">
        <v>1</v>
      </c>
      <c r="AB289" s="139"/>
      <c r="AC289" s="139"/>
      <c r="AD289" s="139"/>
      <c r="AE289" s="139"/>
      <c r="AF289" s="166">
        <v>1</v>
      </c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52"/>
      <c r="AZ289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5:78" ht="15.75">
      <c r="E290" s="42">
        <v>49</v>
      </c>
      <c r="F290" s="136" t="s">
        <v>604</v>
      </c>
      <c r="G290" s="7"/>
      <c r="H290" s="60">
        <v>1</v>
      </c>
      <c r="I290" s="170">
        <v>3</v>
      </c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66">
        <v>1</v>
      </c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52"/>
      <c r="AZ290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5:96" ht="15.75">
      <c r="E291" s="42">
        <v>55</v>
      </c>
      <c r="F291" s="136" t="s">
        <v>362</v>
      </c>
      <c r="G291" s="134"/>
      <c r="H291" s="60">
        <v>1</v>
      </c>
      <c r="I291" s="170">
        <v>3</v>
      </c>
      <c r="J291" s="139"/>
      <c r="K291" s="166">
        <v>1</v>
      </c>
      <c r="L291" s="139"/>
      <c r="M291" s="139"/>
      <c r="N291" s="139"/>
      <c r="O291" s="139"/>
      <c r="P291" s="166">
        <v>1</v>
      </c>
      <c r="Q291" s="139"/>
      <c r="R291" s="139"/>
      <c r="S291" s="139"/>
      <c r="T291" s="139"/>
      <c r="U291" s="139"/>
      <c r="V291" s="139"/>
      <c r="W291" s="139"/>
      <c r="X291" s="139"/>
      <c r="Y291" s="139"/>
      <c r="Z291" s="166">
        <v>0.5</v>
      </c>
      <c r="AA291" s="139"/>
      <c r="AB291" s="139"/>
      <c r="AC291" s="139"/>
      <c r="AD291" s="139"/>
      <c r="AE291" s="139"/>
      <c r="AF291" s="166">
        <v>0.5</v>
      </c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52"/>
      <c r="AZ291"/>
      <c r="BE291" s="1"/>
      <c r="BF291" s="1"/>
      <c r="BG291" s="5"/>
      <c r="BH291" s="5"/>
      <c r="BI291" s="5"/>
      <c r="BJ291" s="5"/>
      <c r="BK291" s="5"/>
      <c r="BL291" s="1"/>
      <c r="BM291" s="5"/>
      <c r="BN291" s="5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</row>
    <row r="292" spans="1:96" ht="15.75">
      <c r="A292">
        <v>313</v>
      </c>
      <c r="E292" s="42">
        <v>56</v>
      </c>
      <c r="F292" s="136" t="s">
        <v>280</v>
      </c>
      <c r="G292" s="134"/>
      <c r="H292" s="60">
        <v>1</v>
      </c>
      <c r="I292" s="170"/>
      <c r="J292" s="139"/>
      <c r="K292" s="166">
        <v>0</v>
      </c>
      <c r="L292" s="139"/>
      <c r="M292" s="139"/>
      <c r="N292" s="139"/>
      <c r="O292" s="139"/>
      <c r="P292" s="166">
        <v>0.5</v>
      </c>
      <c r="Q292" s="139"/>
      <c r="R292" s="139"/>
      <c r="S292" s="139"/>
      <c r="T292" s="139"/>
      <c r="U292" s="166">
        <v>0.5</v>
      </c>
      <c r="V292" s="139"/>
      <c r="W292" s="139"/>
      <c r="X292" s="139"/>
      <c r="Y292" s="139"/>
      <c r="Z292" s="139"/>
      <c r="AA292" s="139"/>
      <c r="AB292" s="139"/>
      <c r="AC292" s="139"/>
      <c r="AD292" s="166">
        <v>0</v>
      </c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52"/>
      <c r="AZ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</row>
    <row r="293" spans="5:96" ht="15.75">
      <c r="E293" s="42">
        <v>57</v>
      </c>
      <c r="F293" s="136" t="s">
        <v>281</v>
      </c>
      <c r="G293" s="134"/>
      <c r="H293" s="60">
        <v>1</v>
      </c>
      <c r="I293" s="170"/>
      <c r="J293" s="139"/>
      <c r="K293" s="166">
        <v>0</v>
      </c>
      <c r="L293" s="139"/>
      <c r="M293" s="139"/>
      <c r="N293" s="139"/>
      <c r="O293" s="139"/>
      <c r="P293" s="166">
        <v>0.5</v>
      </c>
      <c r="Q293" s="139"/>
      <c r="R293" s="139"/>
      <c r="S293" s="139"/>
      <c r="T293" s="139"/>
      <c r="U293" s="166">
        <v>0</v>
      </c>
      <c r="V293" s="139"/>
      <c r="W293" s="139"/>
      <c r="X293" s="139"/>
      <c r="Y293" s="139"/>
      <c r="Z293" s="139"/>
      <c r="AA293" s="139"/>
      <c r="AB293" s="139"/>
      <c r="AC293" s="139"/>
      <c r="AD293" s="166">
        <v>0</v>
      </c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52"/>
      <c r="AZ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</row>
    <row r="294" spans="5:96" ht="15.75">
      <c r="E294" s="42">
        <v>58</v>
      </c>
      <c r="F294" s="136" t="s">
        <v>282</v>
      </c>
      <c r="G294" s="134"/>
      <c r="H294" s="60">
        <v>1</v>
      </c>
      <c r="I294" s="170"/>
      <c r="J294" s="139"/>
      <c r="K294" s="166">
        <v>0</v>
      </c>
      <c r="L294" s="139"/>
      <c r="M294" s="139"/>
      <c r="N294" s="139"/>
      <c r="O294" s="139"/>
      <c r="P294" s="166">
        <v>0.5</v>
      </c>
      <c r="Q294" s="139"/>
      <c r="R294" s="139"/>
      <c r="S294" s="139"/>
      <c r="T294" s="139"/>
      <c r="U294" s="166">
        <v>0</v>
      </c>
      <c r="V294" s="139"/>
      <c r="W294" s="139"/>
      <c r="X294" s="139"/>
      <c r="Y294" s="139"/>
      <c r="Z294" s="139"/>
      <c r="AA294" s="139"/>
      <c r="AB294" s="139"/>
      <c r="AC294" s="139"/>
      <c r="AD294" s="166">
        <v>0</v>
      </c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52"/>
      <c r="AZ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</row>
    <row r="295" spans="1:96" ht="15.75">
      <c r="A295">
        <v>315</v>
      </c>
      <c r="E295" s="42">
        <v>59</v>
      </c>
      <c r="F295" s="136" t="s">
        <v>188</v>
      </c>
      <c r="G295" s="134"/>
      <c r="H295" s="60">
        <v>1</v>
      </c>
      <c r="I295" s="170"/>
      <c r="J295" s="139"/>
      <c r="K295" s="166">
        <v>1</v>
      </c>
      <c r="L295" s="139"/>
      <c r="M295" s="139"/>
      <c r="N295" s="139"/>
      <c r="O295" s="139"/>
      <c r="P295" s="166">
        <v>1</v>
      </c>
      <c r="Q295" s="139"/>
      <c r="R295" s="139"/>
      <c r="S295" s="139"/>
      <c r="T295" s="139"/>
      <c r="U295" s="166">
        <v>1</v>
      </c>
      <c r="V295" s="139"/>
      <c r="W295" s="139"/>
      <c r="X295" s="139"/>
      <c r="Y295" s="139"/>
      <c r="Z295" s="139"/>
      <c r="AA295" s="139"/>
      <c r="AB295" s="139"/>
      <c r="AC295" s="139"/>
      <c r="AD295" s="166">
        <v>1</v>
      </c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52"/>
      <c r="AZ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</row>
    <row r="296" spans="1:80" ht="15.75">
      <c r="A296">
        <v>317</v>
      </c>
      <c r="E296" s="55"/>
      <c r="F296" s="13"/>
      <c r="G296" s="7"/>
      <c r="H296" s="63"/>
      <c r="I296" s="17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52"/>
      <c r="AZ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</row>
    <row r="297" spans="1:80" ht="15.75">
      <c r="A297">
        <v>318</v>
      </c>
      <c r="E297" s="45"/>
      <c r="F297" s="14"/>
      <c r="G297" s="7"/>
      <c r="H297" s="60" t="s">
        <v>1</v>
      </c>
      <c r="I297" s="170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52"/>
      <c r="AZ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</row>
    <row r="298" spans="1:80" ht="18">
      <c r="A298">
        <v>319</v>
      </c>
      <c r="C298" s="51">
        <v>15</v>
      </c>
      <c r="E298" s="46"/>
      <c r="F298" s="47" t="s">
        <v>14</v>
      </c>
      <c r="G298" s="58" t="s">
        <v>1</v>
      </c>
      <c r="H298" s="58" t="s">
        <v>1</v>
      </c>
      <c r="I298" s="180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159"/>
      <c r="AU298" s="159"/>
      <c r="AV298" s="159"/>
      <c r="AW298" s="159"/>
      <c r="AX298" s="159"/>
      <c r="AY298" s="52"/>
      <c r="AZ298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</row>
    <row r="299" spans="1:80" ht="15.75">
      <c r="A299">
        <v>320</v>
      </c>
      <c r="E299" s="77"/>
      <c r="F299" s="79">
        <f>'RESUM MENSUAL ENVASOS'!F15</f>
        <v>1242</v>
      </c>
      <c r="G299" s="67"/>
      <c r="H299" s="67"/>
      <c r="I299" s="174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52"/>
      <c r="AZ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</row>
    <row r="300" spans="1:80" ht="15.75">
      <c r="A300">
        <v>321</v>
      </c>
      <c r="E300" s="55"/>
      <c r="F300" s="43" t="s">
        <v>6</v>
      </c>
      <c r="G300" s="43"/>
      <c r="H300" s="16" t="s">
        <v>1</v>
      </c>
      <c r="I300" s="172"/>
      <c r="J300" s="143"/>
      <c r="K300" s="143">
        <f aca="true" t="shared" si="21" ref="K300:AC300">K7</f>
        <v>1</v>
      </c>
      <c r="L300" s="143">
        <f t="shared" si="21"/>
        <v>2</v>
      </c>
      <c r="M300" s="143">
        <f t="shared" si="21"/>
        <v>5</v>
      </c>
      <c r="N300" s="143">
        <f t="shared" si="21"/>
        <v>6</v>
      </c>
      <c r="O300" s="143">
        <f t="shared" si="21"/>
        <v>7</v>
      </c>
      <c r="P300" s="143">
        <f t="shared" si="21"/>
        <v>8</v>
      </c>
      <c r="Q300" s="143">
        <f t="shared" si="21"/>
        <v>9</v>
      </c>
      <c r="R300" s="143">
        <f t="shared" si="21"/>
        <v>12</v>
      </c>
      <c r="S300" s="143">
        <f t="shared" si="21"/>
        <v>13</v>
      </c>
      <c r="T300" s="143">
        <f t="shared" si="21"/>
        <v>14</v>
      </c>
      <c r="U300" s="143">
        <f t="shared" si="21"/>
        <v>15</v>
      </c>
      <c r="V300" s="143">
        <f t="shared" si="21"/>
        <v>16</v>
      </c>
      <c r="W300" s="143">
        <f t="shared" si="21"/>
        <v>19</v>
      </c>
      <c r="X300" s="143">
        <f t="shared" si="21"/>
        <v>20</v>
      </c>
      <c r="Y300" s="143">
        <f t="shared" si="21"/>
        <v>21</v>
      </c>
      <c r="Z300" s="143">
        <f t="shared" si="21"/>
        <v>22</v>
      </c>
      <c r="AA300" s="143">
        <f t="shared" si="21"/>
        <v>23</v>
      </c>
      <c r="AB300" s="143">
        <f t="shared" si="21"/>
        <v>26</v>
      </c>
      <c r="AC300" s="143">
        <f t="shared" si="21"/>
        <v>27</v>
      </c>
      <c r="AD300" s="143">
        <f aca="true" t="shared" si="22" ref="AD300:AN300">AD7</f>
        <v>28</v>
      </c>
      <c r="AE300" s="143">
        <f t="shared" si="22"/>
        <v>29</v>
      </c>
      <c r="AF300" s="143">
        <f t="shared" si="22"/>
        <v>30</v>
      </c>
      <c r="AG300" s="143">
        <f t="shared" si="22"/>
        <v>0</v>
      </c>
      <c r="AH300" s="143">
        <f t="shared" si="22"/>
        <v>0</v>
      </c>
      <c r="AI300" s="143">
        <f t="shared" si="22"/>
        <v>0</v>
      </c>
      <c r="AJ300" s="143">
        <f t="shared" si="22"/>
        <v>0</v>
      </c>
      <c r="AK300" s="143">
        <f t="shared" si="22"/>
        <v>0</v>
      </c>
      <c r="AL300" s="143">
        <f t="shared" si="22"/>
        <v>0</v>
      </c>
      <c r="AM300" s="143">
        <f t="shared" si="22"/>
        <v>0</v>
      </c>
      <c r="AN300" s="143">
        <f t="shared" si="22"/>
        <v>0</v>
      </c>
      <c r="AO300" s="143">
        <f aca="true" t="shared" si="23" ref="AO300:AX300">AO7</f>
        <v>0</v>
      </c>
      <c r="AP300" s="143">
        <f t="shared" si="23"/>
        <v>0</v>
      </c>
      <c r="AQ300" s="143">
        <f t="shared" si="23"/>
        <v>0</v>
      </c>
      <c r="AR300" s="143">
        <f t="shared" si="23"/>
        <v>0</v>
      </c>
      <c r="AS300" s="143">
        <f t="shared" si="23"/>
        <v>0</v>
      </c>
      <c r="AT300" s="143">
        <f t="shared" si="23"/>
        <v>0</v>
      </c>
      <c r="AU300" s="143">
        <f t="shared" si="23"/>
        <v>0</v>
      </c>
      <c r="AV300" s="143">
        <f t="shared" si="23"/>
        <v>0</v>
      </c>
      <c r="AW300" s="143">
        <f t="shared" si="23"/>
        <v>0</v>
      </c>
      <c r="AX300" s="143">
        <f t="shared" si="23"/>
        <v>0</v>
      </c>
      <c r="AY300" s="52"/>
      <c r="AZ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</row>
    <row r="301" spans="1:80" ht="15.75">
      <c r="A301">
        <v>322</v>
      </c>
      <c r="E301" s="42">
        <v>1</v>
      </c>
      <c r="F301" s="133" t="s">
        <v>424</v>
      </c>
      <c r="G301" s="134"/>
      <c r="H301" s="16">
        <v>1</v>
      </c>
      <c r="I301" s="172" t="s">
        <v>556</v>
      </c>
      <c r="K301" s="39"/>
      <c r="L301" s="39"/>
      <c r="M301" s="39"/>
      <c r="N301" s="39"/>
      <c r="O301" s="166">
        <v>1</v>
      </c>
      <c r="P301" s="39"/>
      <c r="Q301" s="39"/>
      <c r="R301" s="39"/>
      <c r="S301" s="39"/>
      <c r="T301" s="166">
        <v>0.5</v>
      </c>
      <c r="U301" s="39"/>
      <c r="V301" s="39"/>
      <c r="W301" s="39"/>
      <c r="X301" s="39"/>
      <c r="Y301" s="166">
        <v>1</v>
      </c>
      <c r="Z301" s="39"/>
      <c r="AA301" s="39"/>
      <c r="AB301" s="39"/>
      <c r="AC301" s="39"/>
      <c r="AD301" s="166">
        <v>1</v>
      </c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52"/>
      <c r="AZ30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</row>
    <row r="302" spans="1:80" ht="15.75">
      <c r="A302">
        <v>323</v>
      </c>
      <c r="E302" s="42">
        <v>2</v>
      </c>
      <c r="F302" s="133" t="s">
        <v>503</v>
      </c>
      <c r="G302" s="134"/>
      <c r="H302" s="60">
        <v>1</v>
      </c>
      <c r="I302" s="170" t="s">
        <v>556</v>
      </c>
      <c r="K302" s="39"/>
      <c r="L302" s="39"/>
      <c r="M302" s="39"/>
      <c r="N302" s="39"/>
      <c r="O302" s="166">
        <v>1</v>
      </c>
      <c r="P302" s="39"/>
      <c r="Q302" s="39"/>
      <c r="R302" s="39"/>
      <c r="S302" s="39"/>
      <c r="T302" s="166">
        <v>1</v>
      </c>
      <c r="U302" s="39"/>
      <c r="V302" s="39"/>
      <c r="W302" s="39"/>
      <c r="X302" s="39"/>
      <c r="Y302" s="166">
        <v>1</v>
      </c>
      <c r="Z302" s="39"/>
      <c r="AA302" s="39"/>
      <c r="AB302" s="39"/>
      <c r="AC302" s="39"/>
      <c r="AD302" s="166">
        <v>1</v>
      </c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8"/>
      <c r="AZ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</row>
    <row r="303" spans="1:96" ht="15.75">
      <c r="A303">
        <v>324</v>
      </c>
      <c r="E303" s="42">
        <v>3</v>
      </c>
      <c r="F303" s="133" t="s">
        <v>425</v>
      </c>
      <c r="G303" s="134"/>
      <c r="H303" s="60">
        <v>1</v>
      </c>
      <c r="I303" s="170" t="s">
        <v>556</v>
      </c>
      <c r="K303" s="39"/>
      <c r="L303" s="39"/>
      <c r="M303" s="39"/>
      <c r="N303" s="39"/>
      <c r="O303" s="166">
        <v>1</v>
      </c>
      <c r="P303" s="39"/>
      <c r="Q303" s="39"/>
      <c r="R303" s="39"/>
      <c r="S303" s="39"/>
      <c r="T303" s="166">
        <v>1</v>
      </c>
      <c r="U303" s="39"/>
      <c r="V303" s="39"/>
      <c r="W303" s="39"/>
      <c r="X303" s="39"/>
      <c r="Y303" s="166">
        <v>1</v>
      </c>
      <c r="Z303" s="39"/>
      <c r="AA303" s="39"/>
      <c r="AB303" s="39"/>
      <c r="AC303" s="39"/>
      <c r="AD303" s="166">
        <v>1</v>
      </c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8"/>
      <c r="AZ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</row>
    <row r="304" spans="1:96" ht="15.75">
      <c r="A304">
        <v>325</v>
      </c>
      <c r="E304" s="42">
        <v>4</v>
      </c>
      <c r="F304" s="133" t="s">
        <v>73</v>
      </c>
      <c r="G304" s="134"/>
      <c r="H304" s="60">
        <v>1</v>
      </c>
      <c r="I304" s="170" t="s">
        <v>556</v>
      </c>
      <c r="K304" s="39"/>
      <c r="L304" s="39"/>
      <c r="M304" s="39"/>
      <c r="N304" s="39"/>
      <c r="O304" s="166">
        <v>1</v>
      </c>
      <c r="P304" s="39"/>
      <c r="Q304" s="39"/>
      <c r="R304" s="39"/>
      <c r="S304" s="39"/>
      <c r="T304" s="166">
        <v>0.5</v>
      </c>
      <c r="U304" s="39"/>
      <c r="V304" s="39"/>
      <c r="W304" s="39"/>
      <c r="X304" s="39"/>
      <c r="Y304" s="166">
        <v>0.5</v>
      </c>
      <c r="Z304" s="39"/>
      <c r="AA304" s="39"/>
      <c r="AB304" s="39"/>
      <c r="AC304" s="39"/>
      <c r="AD304" s="166">
        <v>0.5</v>
      </c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8"/>
      <c r="AZ304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</row>
    <row r="305" spans="1:96" ht="15.75">
      <c r="A305">
        <v>326</v>
      </c>
      <c r="E305" s="42">
        <v>5</v>
      </c>
      <c r="F305" s="133" t="s">
        <v>122</v>
      </c>
      <c r="G305" s="134"/>
      <c r="H305" s="60">
        <v>1</v>
      </c>
      <c r="I305" s="170">
        <v>5</v>
      </c>
      <c r="J305" s="13"/>
      <c r="K305" s="13"/>
      <c r="L305" s="13"/>
      <c r="M305" s="13"/>
      <c r="N305" s="13"/>
      <c r="O305" s="166">
        <v>1</v>
      </c>
      <c r="P305" s="13"/>
      <c r="Q305" s="13"/>
      <c r="R305" s="13"/>
      <c r="S305" s="13"/>
      <c r="T305" s="166">
        <v>1</v>
      </c>
      <c r="U305" s="13"/>
      <c r="V305" s="13"/>
      <c r="W305" s="13"/>
      <c r="X305" s="13"/>
      <c r="Y305" s="166">
        <v>1</v>
      </c>
      <c r="Z305" s="13"/>
      <c r="AA305" s="13"/>
      <c r="AB305" s="13"/>
      <c r="AC305" s="13"/>
      <c r="AD305" s="166">
        <v>0.5</v>
      </c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39"/>
      <c r="AY305" s="38"/>
      <c r="AZ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</row>
    <row r="306" spans="1:96" ht="15.75">
      <c r="A306">
        <v>327</v>
      </c>
      <c r="E306" s="42">
        <v>6</v>
      </c>
      <c r="F306" s="133" t="s">
        <v>149</v>
      </c>
      <c r="G306" s="134"/>
      <c r="H306" s="60">
        <v>1</v>
      </c>
      <c r="I306" s="170" t="s">
        <v>556</v>
      </c>
      <c r="J306" s="131"/>
      <c r="K306" s="131"/>
      <c r="L306" s="131"/>
      <c r="M306" s="131"/>
      <c r="N306" s="131"/>
      <c r="O306" s="166">
        <v>1</v>
      </c>
      <c r="P306" s="131"/>
      <c r="Q306" s="131"/>
      <c r="R306" s="131"/>
      <c r="S306" s="131"/>
      <c r="T306" s="166">
        <v>1</v>
      </c>
      <c r="U306" s="131"/>
      <c r="V306" s="131"/>
      <c r="W306" s="131"/>
      <c r="X306" s="131"/>
      <c r="Y306" s="166">
        <v>0.5</v>
      </c>
      <c r="Z306" s="131"/>
      <c r="AA306" s="131"/>
      <c r="AB306" s="131"/>
      <c r="AC306" s="131"/>
      <c r="AD306" s="166">
        <v>1</v>
      </c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1"/>
      <c r="AU306" s="131"/>
      <c r="AV306" s="131"/>
      <c r="AW306" s="131"/>
      <c r="AX306" s="39"/>
      <c r="AY306" s="38"/>
      <c r="AZ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</row>
    <row r="307" spans="1:96" ht="15.75">
      <c r="A307">
        <v>328</v>
      </c>
      <c r="E307" s="42">
        <v>7</v>
      </c>
      <c r="F307" s="133" t="s">
        <v>426</v>
      </c>
      <c r="G307" s="134"/>
      <c r="H307" s="60">
        <v>1</v>
      </c>
      <c r="I307" s="170" t="s">
        <v>556</v>
      </c>
      <c r="J307" s="131"/>
      <c r="K307" s="131"/>
      <c r="L307" s="131"/>
      <c r="M307" s="131"/>
      <c r="N307" s="131"/>
      <c r="O307" s="166">
        <v>1</v>
      </c>
      <c r="P307" s="131"/>
      <c r="Q307" s="131"/>
      <c r="R307" s="131"/>
      <c r="S307" s="131"/>
      <c r="T307" s="166">
        <v>0.5</v>
      </c>
      <c r="U307" s="131"/>
      <c r="V307" s="131"/>
      <c r="W307" s="131"/>
      <c r="X307" s="131"/>
      <c r="Y307" s="166">
        <v>0.5</v>
      </c>
      <c r="Z307" s="131"/>
      <c r="AA307" s="131"/>
      <c r="AB307" s="131"/>
      <c r="AC307" s="131"/>
      <c r="AD307" s="166">
        <v>1</v>
      </c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1"/>
      <c r="AU307" s="131"/>
      <c r="AV307" s="131"/>
      <c r="AW307" s="131"/>
      <c r="AX307" s="78"/>
      <c r="AY307" s="38"/>
      <c r="AZ307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</row>
    <row r="308" spans="1:60" ht="15.75">
      <c r="A308">
        <v>329</v>
      </c>
      <c r="E308" s="55"/>
      <c r="G308"/>
      <c r="H308"/>
      <c r="I308" s="172"/>
      <c r="J308"/>
      <c r="AX308" s="139"/>
      <c r="AY308" s="38"/>
      <c r="AZ308" s="1"/>
      <c r="BE308" s="1"/>
      <c r="BF308" s="1"/>
      <c r="BG308" s="1"/>
      <c r="BH308" s="1"/>
    </row>
    <row r="309" spans="1:60" ht="15.75">
      <c r="A309">
        <v>330</v>
      </c>
      <c r="E309" s="45"/>
      <c r="F309" s="14"/>
      <c r="G309" s="7"/>
      <c r="H309" s="60" t="s">
        <v>1</v>
      </c>
      <c r="I309" s="170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38"/>
      <c r="AZ309" s="1"/>
      <c r="BE309" s="1"/>
      <c r="BF309" s="1"/>
      <c r="BG309" s="1"/>
      <c r="BH309" s="1"/>
    </row>
    <row r="310" spans="1:60" ht="18">
      <c r="A310">
        <v>331</v>
      </c>
      <c r="C310" s="51">
        <v>16</v>
      </c>
      <c r="E310" s="46"/>
      <c r="F310" s="47" t="s">
        <v>15</v>
      </c>
      <c r="G310" s="58" t="s">
        <v>1</v>
      </c>
      <c r="H310" s="58" t="s">
        <v>1</v>
      </c>
      <c r="I310" s="180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  <c r="AU310" s="159"/>
      <c r="AV310" s="159"/>
      <c r="AW310" s="159"/>
      <c r="AX310" s="159"/>
      <c r="AY310" s="38"/>
      <c r="AZ310"/>
      <c r="BE310" s="1"/>
      <c r="BF310" s="1"/>
      <c r="BG310" s="1"/>
      <c r="BH310" s="1"/>
    </row>
    <row r="311" spans="1:60" ht="15.75">
      <c r="A311">
        <v>332</v>
      </c>
      <c r="E311" s="77"/>
      <c r="F311" s="79">
        <f>'RESUM MENSUAL ENVASOS'!F16</f>
        <v>7176</v>
      </c>
      <c r="G311" s="67"/>
      <c r="H311" s="67"/>
      <c r="I311" s="174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38"/>
      <c r="AZ311" s="1"/>
      <c r="BE311" s="1"/>
      <c r="BF311" s="1"/>
      <c r="BG311" s="1"/>
      <c r="BH311" s="1"/>
    </row>
    <row r="312" spans="1:60" ht="15.75">
      <c r="A312">
        <v>333</v>
      </c>
      <c r="E312" s="55"/>
      <c r="F312" s="43" t="s">
        <v>6</v>
      </c>
      <c r="G312" s="43"/>
      <c r="H312" s="16" t="s">
        <v>1</v>
      </c>
      <c r="I312" s="172"/>
      <c r="J312" s="143"/>
      <c r="K312" s="143">
        <f aca="true" t="shared" si="24" ref="K312:AC312">K7</f>
        <v>1</v>
      </c>
      <c r="L312" s="143">
        <f t="shared" si="24"/>
        <v>2</v>
      </c>
      <c r="M312" s="143">
        <f t="shared" si="24"/>
        <v>5</v>
      </c>
      <c r="N312" s="143">
        <f t="shared" si="24"/>
        <v>6</v>
      </c>
      <c r="O312" s="143">
        <f t="shared" si="24"/>
        <v>7</v>
      </c>
      <c r="P312" s="143">
        <f t="shared" si="24"/>
        <v>8</v>
      </c>
      <c r="Q312" s="143">
        <f t="shared" si="24"/>
        <v>9</v>
      </c>
      <c r="R312" s="143">
        <f t="shared" si="24"/>
        <v>12</v>
      </c>
      <c r="S312" s="143">
        <f t="shared" si="24"/>
        <v>13</v>
      </c>
      <c r="T312" s="143">
        <f t="shared" si="24"/>
        <v>14</v>
      </c>
      <c r="U312" s="143">
        <f t="shared" si="24"/>
        <v>15</v>
      </c>
      <c r="V312" s="143">
        <f t="shared" si="24"/>
        <v>16</v>
      </c>
      <c r="W312" s="143">
        <f t="shared" si="24"/>
        <v>19</v>
      </c>
      <c r="X312" s="143">
        <f t="shared" si="24"/>
        <v>20</v>
      </c>
      <c r="Y312" s="143">
        <f t="shared" si="24"/>
        <v>21</v>
      </c>
      <c r="Z312" s="143">
        <f t="shared" si="24"/>
        <v>22</v>
      </c>
      <c r="AA312" s="143">
        <f t="shared" si="24"/>
        <v>23</v>
      </c>
      <c r="AB312" s="143">
        <f t="shared" si="24"/>
        <v>26</v>
      </c>
      <c r="AC312" s="143">
        <f t="shared" si="24"/>
        <v>27</v>
      </c>
      <c r="AD312" s="143">
        <f aca="true" t="shared" si="25" ref="AD312:AN312">AD7</f>
        <v>28</v>
      </c>
      <c r="AE312" s="143">
        <f t="shared" si="25"/>
        <v>29</v>
      </c>
      <c r="AF312" s="143">
        <f t="shared" si="25"/>
        <v>30</v>
      </c>
      <c r="AG312" s="143">
        <f t="shared" si="25"/>
        <v>0</v>
      </c>
      <c r="AH312" s="143">
        <f t="shared" si="25"/>
        <v>0</v>
      </c>
      <c r="AI312" s="143">
        <f t="shared" si="25"/>
        <v>0</v>
      </c>
      <c r="AJ312" s="143">
        <f t="shared" si="25"/>
        <v>0</v>
      </c>
      <c r="AK312" s="143">
        <f t="shared" si="25"/>
        <v>0</v>
      </c>
      <c r="AL312" s="143">
        <f t="shared" si="25"/>
        <v>0</v>
      </c>
      <c r="AM312" s="143">
        <f t="shared" si="25"/>
        <v>0</v>
      </c>
      <c r="AN312" s="143">
        <f t="shared" si="25"/>
        <v>0</v>
      </c>
      <c r="AO312" s="143">
        <f aca="true" t="shared" si="26" ref="AO312:AX312">AO7</f>
        <v>0</v>
      </c>
      <c r="AP312" s="143">
        <f t="shared" si="26"/>
        <v>0</v>
      </c>
      <c r="AQ312" s="143">
        <f t="shared" si="26"/>
        <v>0</v>
      </c>
      <c r="AR312" s="143">
        <f t="shared" si="26"/>
        <v>0</v>
      </c>
      <c r="AS312" s="143">
        <f t="shared" si="26"/>
        <v>0</v>
      </c>
      <c r="AT312" s="143">
        <f t="shared" si="26"/>
        <v>0</v>
      </c>
      <c r="AU312" s="143">
        <f t="shared" si="26"/>
        <v>0</v>
      </c>
      <c r="AV312" s="143">
        <f t="shared" si="26"/>
        <v>0</v>
      </c>
      <c r="AW312" s="143">
        <f t="shared" si="26"/>
        <v>0</v>
      </c>
      <c r="AX312" s="143">
        <f t="shared" si="26"/>
        <v>0</v>
      </c>
      <c r="AY312" s="38"/>
      <c r="AZ312" s="1"/>
      <c r="BE312" s="1"/>
      <c r="BF312" s="1"/>
      <c r="BG312" s="1"/>
      <c r="BH312" s="1"/>
    </row>
    <row r="313" spans="1:60" ht="15.75">
      <c r="A313">
        <v>334</v>
      </c>
      <c r="E313" s="42">
        <v>1</v>
      </c>
      <c r="F313" s="133" t="s">
        <v>504</v>
      </c>
      <c r="G313" s="134"/>
      <c r="H313" s="60">
        <v>1</v>
      </c>
      <c r="I313" s="170" t="s">
        <v>556</v>
      </c>
      <c r="J313" s="139"/>
      <c r="K313" s="139"/>
      <c r="L313" s="139"/>
      <c r="M313" s="166">
        <v>1</v>
      </c>
      <c r="N313" s="139"/>
      <c r="O313" s="139"/>
      <c r="P313" s="139"/>
      <c r="Q313" s="139"/>
      <c r="R313" s="166">
        <v>1</v>
      </c>
      <c r="S313" s="139"/>
      <c r="T313" s="139"/>
      <c r="U313" s="139"/>
      <c r="V313" s="139"/>
      <c r="W313" s="166">
        <v>0.5</v>
      </c>
      <c r="X313" s="139"/>
      <c r="Y313" s="139"/>
      <c r="Z313" s="139"/>
      <c r="AA313" s="139"/>
      <c r="AB313" s="166">
        <v>1</v>
      </c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38"/>
      <c r="AZ313"/>
      <c r="BE313" s="1"/>
      <c r="BF313" s="1"/>
      <c r="BG313" s="1"/>
      <c r="BH313" s="1"/>
    </row>
    <row r="314" spans="1:60" ht="15.75">
      <c r="A314">
        <v>335</v>
      </c>
      <c r="E314" s="42">
        <v>2</v>
      </c>
      <c r="F314" s="133" t="s">
        <v>38</v>
      </c>
      <c r="G314" s="134"/>
      <c r="H314" s="60">
        <v>1</v>
      </c>
      <c r="I314" s="170" t="s">
        <v>556</v>
      </c>
      <c r="J314" s="139"/>
      <c r="K314" s="139"/>
      <c r="L314" s="139"/>
      <c r="M314" s="166">
        <v>1</v>
      </c>
      <c r="N314" s="139"/>
      <c r="O314" s="139"/>
      <c r="P314" s="139"/>
      <c r="Q314" s="139"/>
      <c r="R314" s="166">
        <v>1</v>
      </c>
      <c r="S314" s="139"/>
      <c r="T314" s="139"/>
      <c r="U314" s="139"/>
      <c r="V314" s="139"/>
      <c r="W314" s="166">
        <v>0.5</v>
      </c>
      <c r="X314" s="139"/>
      <c r="Y314" s="139"/>
      <c r="Z314" s="139"/>
      <c r="AA314" s="139"/>
      <c r="AB314" s="167">
        <v>1</v>
      </c>
      <c r="AC314" s="139"/>
      <c r="AD314" s="139"/>
      <c r="AE314" s="139"/>
      <c r="AF314" s="139"/>
      <c r="AG314" s="139"/>
      <c r="AH314" s="139"/>
      <c r="AI314" s="139"/>
      <c r="AJ314" s="139"/>
      <c r="AK314" s="139"/>
      <c r="AL314" s="13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38"/>
      <c r="AZ314" s="1"/>
      <c r="BE314" s="1"/>
      <c r="BF314" s="1"/>
      <c r="BG314" s="1"/>
      <c r="BH314" s="1"/>
    </row>
    <row r="315" spans="1:60" ht="15.75">
      <c r="A315">
        <v>337</v>
      </c>
      <c r="E315" s="42">
        <v>4</v>
      </c>
      <c r="F315" s="135" t="s">
        <v>420</v>
      </c>
      <c r="G315" s="134">
        <v>1</v>
      </c>
      <c r="H315" s="16">
        <v>1</v>
      </c>
      <c r="I315" s="172" t="s">
        <v>557</v>
      </c>
      <c r="J315" s="139"/>
      <c r="K315" s="139"/>
      <c r="L315" s="166">
        <v>1</v>
      </c>
      <c r="M315" s="166">
        <v>1</v>
      </c>
      <c r="N315" s="139"/>
      <c r="O315" s="139"/>
      <c r="P315" s="139"/>
      <c r="Q315" s="167">
        <v>1</v>
      </c>
      <c r="R315" s="166">
        <v>1</v>
      </c>
      <c r="S315" s="139"/>
      <c r="T315" s="139"/>
      <c r="U315" s="139"/>
      <c r="V315" s="167">
        <v>1</v>
      </c>
      <c r="W315" s="167">
        <v>1</v>
      </c>
      <c r="X315" s="139"/>
      <c r="Y315" s="139"/>
      <c r="Z315" s="139"/>
      <c r="AA315" s="166">
        <v>1</v>
      </c>
      <c r="AB315" s="166">
        <v>1</v>
      </c>
      <c r="AC315" s="139"/>
      <c r="AD315" s="139"/>
      <c r="AE315" s="139"/>
      <c r="AF315" s="167">
        <v>1</v>
      </c>
      <c r="AG315" s="139"/>
      <c r="AH315" s="139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38"/>
      <c r="AZ315"/>
      <c r="BE315" s="1"/>
      <c r="BF315" s="1"/>
      <c r="BG315" s="1"/>
      <c r="BH315" s="1"/>
    </row>
    <row r="316" spans="1:60" ht="15.75">
      <c r="A316">
        <v>338</v>
      </c>
      <c r="E316" s="42">
        <v>5</v>
      </c>
      <c r="F316" s="133" t="s">
        <v>421</v>
      </c>
      <c r="G316" s="134"/>
      <c r="H316" s="16">
        <v>1</v>
      </c>
      <c r="I316" s="172" t="s">
        <v>557</v>
      </c>
      <c r="J316" s="139"/>
      <c r="K316" s="139"/>
      <c r="L316" s="166">
        <v>1</v>
      </c>
      <c r="M316" s="166">
        <v>1</v>
      </c>
      <c r="N316" s="139"/>
      <c r="O316" s="139"/>
      <c r="P316" s="139"/>
      <c r="Q316" s="167">
        <v>1</v>
      </c>
      <c r="R316" s="166">
        <v>0.5</v>
      </c>
      <c r="S316" s="139"/>
      <c r="T316" s="139"/>
      <c r="U316" s="139"/>
      <c r="V316" s="166">
        <v>1</v>
      </c>
      <c r="W316" s="166">
        <v>1</v>
      </c>
      <c r="X316" s="139"/>
      <c r="Y316" s="139"/>
      <c r="Z316" s="139"/>
      <c r="AA316" s="166">
        <v>1</v>
      </c>
      <c r="AB316" s="166">
        <v>0.5</v>
      </c>
      <c r="AC316" s="139"/>
      <c r="AD316" s="139"/>
      <c r="AE316" s="139"/>
      <c r="AF316" s="167">
        <v>1</v>
      </c>
      <c r="AG316" s="139"/>
      <c r="AH316" s="139"/>
      <c r="AI316" s="139"/>
      <c r="AJ316" s="139"/>
      <c r="AK316" s="139"/>
      <c r="AL316" s="13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38"/>
      <c r="AZ316" s="1"/>
      <c r="BE316" s="1"/>
      <c r="BF316" s="1"/>
      <c r="BG316" s="1"/>
      <c r="BH316" s="1"/>
    </row>
    <row r="317" spans="1:60" ht="15.75">
      <c r="A317">
        <v>339</v>
      </c>
      <c r="E317" s="42">
        <v>6</v>
      </c>
      <c r="F317" s="133" t="s">
        <v>361</v>
      </c>
      <c r="G317" s="134"/>
      <c r="H317" s="16">
        <v>1</v>
      </c>
      <c r="I317" s="172" t="s">
        <v>556</v>
      </c>
      <c r="J317" s="139"/>
      <c r="K317" s="139"/>
      <c r="L317" s="139"/>
      <c r="M317" s="166">
        <v>1</v>
      </c>
      <c r="N317" s="139"/>
      <c r="O317" s="139"/>
      <c r="P317" s="139"/>
      <c r="Q317" s="139"/>
      <c r="R317" s="166">
        <v>1</v>
      </c>
      <c r="S317" s="139"/>
      <c r="T317" s="139"/>
      <c r="U317" s="139"/>
      <c r="V317" s="139"/>
      <c r="W317" s="166">
        <v>0.5</v>
      </c>
      <c r="X317" s="139"/>
      <c r="Y317" s="139"/>
      <c r="Z317" s="139"/>
      <c r="AA317" s="139"/>
      <c r="AB317" s="167">
        <v>1</v>
      </c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38"/>
      <c r="AZ317" s="1"/>
      <c r="BE317" s="1"/>
      <c r="BF317" s="1"/>
      <c r="BG317" s="1"/>
      <c r="BH317" s="1"/>
    </row>
    <row r="318" spans="1:60" ht="15.75">
      <c r="A318">
        <v>340</v>
      </c>
      <c r="E318" s="42">
        <v>7</v>
      </c>
      <c r="F318" s="133" t="s">
        <v>183</v>
      </c>
      <c r="G318" s="134"/>
      <c r="H318" s="60">
        <v>1</v>
      </c>
      <c r="I318" s="170" t="s">
        <v>557</v>
      </c>
      <c r="J318" s="139"/>
      <c r="K318" s="139"/>
      <c r="L318" s="166">
        <v>1</v>
      </c>
      <c r="M318" s="166">
        <v>1</v>
      </c>
      <c r="N318" s="139"/>
      <c r="O318" s="139"/>
      <c r="P318" s="139"/>
      <c r="Q318" s="167">
        <v>1</v>
      </c>
      <c r="R318" s="166">
        <v>1</v>
      </c>
      <c r="S318" s="139"/>
      <c r="T318" s="139"/>
      <c r="U318" s="139"/>
      <c r="V318" s="167">
        <v>1</v>
      </c>
      <c r="W318" s="166">
        <v>1</v>
      </c>
      <c r="X318" s="139"/>
      <c r="Y318" s="139"/>
      <c r="Z318" s="139"/>
      <c r="AA318" s="166">
        <v>1</v>
      </c>
      <c r="AB318" s="166">
        <v>1</v>
      </c>
      <c r="AC318" s="139"/>
      <c r="AD318" s="139"/>
      <c r="AE318" s="139"/>
      <c r="AF318" s="167">
        <v>1</v>
      </c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38"/>
      <c r="AZ318"/>
      <c r="BE318" s="1"/>
      <c r="BF318" s="1"/>
      <c r="BG318" s="1"/>
      <c r="BH318" s="1"/>
    </row>
    <row r="319" spans="1:60" ht="15.75">
      <c r="A319">
        <v>341</v>
      </c>
      <c r="E319" s="42">
        <v>8</v>
      </c>
      <c r="F319" s="133" t="s">
        <v>505</v>
      </c>
      <c r="G319" s="134"/>
      <c r="H319" s="16">
        <v>1</v>
      </c>
      <c r="I319" s="172" t="s">
        <v>556</v>
      </c>
      <c r="J319" s="139"/>
      <c r="K319" s="139"/>
      <c r="L319" s="166">
        <v>1</v>
      </c>
      <c r="M319" s="166">
        <v>1</v>
      </c>
      <c r="N319" s="139"/>
      <c r="O319" s="139"/>
      <c r="P319" s="139"/>
      <c r="Q319" s="167">
        <v>1</v>
      </c>
      <c r="R319" s="166">
        <v>0.5</v>
      </c>
      <c r="S319" s="139"/>
      <c r="T319" s="139"/>
      <c r="U319" s="139"/>
      <c r="V319" s="167">
        <v>1</v>
      </c>
      <c r="W319" s="167">
        <v>0.5</v>
      </c>
      <c r="X319" s="139"/>
      <c r="Y319" s="139"/>
      <c r="Z319" s="139"/>
      <c r="AA319" s="166">
        <v>1</v>
      </c>
      <c r="AB319" s="167">
        <v>1</v>
      </c>
      <c r="AC319" s="139"/>
      <c r="AD319" s="139"/>
      <c r="AE319" s="139"/>
      <c r="AF319" s="167">
        <v>1</v>
      </c>
      <c r="AG319" s="139"/>
      <c r="AH319" s="139"/>
      <c r="AI319" s="139"/>
      <c r="AJ319" s="139"/>
      <c r="AK319" s="139"/>
      <c r="AL319" s="13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38"/>
      <c r="AZ319" s="1"/>
      <c r="BE319" s="1"/>
      <c r="BF319" s="1"/>
      <c r="BG319" s="1"/>
      <c r="BH319" s="1"/>
    </row>
    <row r="320" spans="1:60" ht="15.75">
      <c r="A320">
        <v>342</v>
      </c>
      <c r="E320" s="42">
        <v>9</v>
      </c>
      <c r="F320" s="133" t="s">
        <v>422</v>
      </c>
      <c r="G320" s="134"/>
      <c r="H320" s="60">
        <v>1</v>
      </c>
      <c r="I320" s="170" t="s">
        <v>557</v>
      </c>
      <c r="J320" s="139"/>
      <c r="K320" s="139"/>
      <c r="L320" s="139"/>
      <c r="M320" s="166">
        <v>1</v>
      </c>
      <c r="N320" s="139"/>
      <c r="O320" s="139"/>
      <c r="P320" s="139"/>
      <c r="Q320" s="167">
        <v>1</v>
      </c>
      <c r="R320" s="166">
        <v>0.5</v>
      </c>
      <c r="S320" s="139"/>
      <c r="T320" s="139"/>
      <c r="U320" s="139"/>
      <c r="V320" s="167">
        <v>1</v>
      </c>
      <c r="W320" s="166">
        <v>0.5</v>
      </c>
      <c r="X320" s="139"/>
      <c r="Y320" s="139"/>
      <c r="Z320" s="139"/>
      <c r="AA320" s="139"/>
      <c r="AB320" s="166">
        <v>1</v>
      </c>
      <c r="AC320" s="139"/>
      <c r="AD320" s="139"/>
      <c r="AE320" s="139"/>
      <c r="AF320" s="167">
        <v>1</v>
      </c>
      <c r="AG320" s="139"/>
      <c r="AH320" s="139"/>
      <c r="AI320" s="139"/>
      <c r="AJ320" s="139"/>
      <c r="AK320" s="139"/>
      <c r="AL320" s="13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38"/>
      <c r="AZ320" s="1"/>
      <c r="BE320" s="1"/>
      <c r="BF320" s="1"/>
      <c r="BG320" s="1"/>
      <c r="BH320" s="1"/>
    </row>
    <row r="321" spans="1:60" ht="15.75">
      <c r="A321">
        <v>343</v>
      </c>
      <c r="E321" s="42">
        <v>10</v>
      </c>
      <c r="F321" s="133" t="s">
        <v>41</v>
      </c>
      <c r="G321" s="134"/>
      <c r="H321" s="60">
        <v>1</v>
      </c>
      <c r="I321" s="170">
        <v>5</v>
      </c>
      <c r="J321" s="139"/>
      <c r="K321" s="139"/>
      <c r="L321" s="139"/>
      <c r="M321" s="166">
        <v>0.5</v>
      </c>
      <c r="N321" s="139"/>
      <c r="O321" s="139"/>
      <c r="P321" s="139"/>
      <c r="Q321" s="139"/>
      <c r="R321" s="166">
        <v>0.5</v>
      </c>
      <c r="S321" s="139"/>
      <c r="T321" s="139"/>
      <c r="U321" s="139"/>
      <c r="V321" s="139"/>
      <c r="W321" s="167">
        <v>1</v>
      </c>
      <c r="X321" s="139"/>
      <c r="Y321" s="139"/>
      <c r="Z321" s="139"/>
      <c r="AA321" s="139"/>
      <c r="AB321" s="166">
        <v>0.5</v>
      </c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38"/>
      <c r="AZ321"/>
      <c r="BE321" s="1"/>
      <c r="BF321" s="1"/>
      <c r="BG321" s="1"/>
      <c r="BH321" s="1"/>
    </row>
    <row r="322" spans="1:60" ht="15.75">
      <c r="A322">
        <v>344</v>
      </c>
      <c r="E322" s="42">
        <v>11</v>
      </c>
      <c r="F322" s="133" t="s">
        <v>42</v>
      </c>
      <c r="G322" s="134"/>
      <c r="H322" s="16">
        <v>1</v>
      </c>
      <c r="I322" s="172">
        <v>5</v>
      </c>
      <c r="J322" s="139"/>
      <c r="K322" s="139"/>
      <c r="L322" s="139"/>
      <c r="M322" s="166">
        <v>0.5</v>
      </c>
      <c r="N322" s="139"/>
      <c r="O322" s="139"/>
      <c r="P322" s="139"/>
      <c r="Q322" s="139"/>
      <c r="R322" s="166">
        <v>0.5</v>
      </c>
      <c r="S322" s="139"/>
      <c r="T322" s="139"/>
      <c r="U322" s="139"/>
      <c r="V322" s="139"/>
      <c r="W322" s="166">
        <v>1</v>
      </c>
      <c r="X322" s="139"/>
      <c r="Y322" s="139"/>
      <c r="Z322" s="139"/>
      <c r="AA322" s="139"/>
      <c r="AB322" s="167">
        <v>1</v>
      </c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38"/>
      <c r="AZ322" s="1"/>
      <c r="BE322" s="1"/>
      <c r="BF322" s="1"/>
      <c r="BG322" s="1"/>
      <c r="BH322" s="1"/>
    </row>
    <row r="323" spans="1:60" ht="15.75">
      <c r="A323">
        <v>345</v>
      </c>
      <c r="E323" s="42">
        <v>12</v>
      </c>
      <c r="F323" s="133" t="s">
        <v>360</v>
      </c>
      <c r="G323" s="134">
        <v>1</v>
      </c>
      <c r="H323" s="16">
        <v>1</v>
      </c>
      <c r="I323" s="172" t="s">
        <v>557</v>
      </c>
      <c r="J323" s="139"/>
      <c r="K323" s="139"/>
      <c r="L323" s="166">
        <v>1</v>
      </c>
      <c r="M323" s="166">
        <v>1</v>
      </c>
      <c r="N323" s="139"/>
      <c r="O323" s="139"/>
      <c r="P323" s="139"/>
      <c r="Q323" s="166"/>
      <c r="R323" s="166">
        <v>1</v>
      </c>
      <c r="S323" s="139"/>
      <c r="T323" s="139"/>
      <c r="U323" s="139"/>
      <c r="V323" s="166">
        <v>0.5</v>
      </c>
      <c r="W323" s="166">
        <v>1</v>
      </c>
      <c r="X323" s="139"/>
      <c r="Y323" s="139"/>
      <c r="Z323" s="139"/>
      <c r="AA323" s="166">
        <v>1</v>
      </c>
      <c r="AB323" s="167">
        <v>1</v>
      </c>
      <c r="AC323" s="139"/>
      <c r="AD323" s="139"/>
      <c r="AE323" s="139"/>
      <c r="AF323" s="166">
        <v>1</v>
      </c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38"/>
      <c r="AZ323" s="1"/>
      <c r="BE323" s="1"/>
      <c r="BF323" s="1"/>
      <c r="BG323" s="1"/>
      <c r="BH323" s="1"/>
    </row>
    <row r="324" spans="1:60" ht="15.75">
      <c r="A324">
        <v>346</v>
      </c>
      <c r="E324" s="42">
        <v>13</v>
      </c>
      <c r="F324" s="133" t="s">
        <v>359</v>
      </c>
      <c r="G324" s="134"/>
      <c r="H324" s="16">
        <v>1</v>
      </c>
      <c r="I324" s="172" t="s">
        <v>556</v>
      </c>
      <c r="J324" s="139"/>
      <c r="K324" s="139"/>
      <c r="L324" s="139"/>
      <c r="M324" s="166">
        <v>1</v>
      </c>
      <c r="N324" s="139"/>
      <c r="O324" s="139"/>
      <c r="P324" s="139"/>
      <c r="Q324" s="139"/>
      <c r="R324" s="166">
        <v>1</v>
      </c>
      <c r="S324" s="139"/>
      <c r="T324" s="139"/>
      <c r="U324" s="139"/>
      <c r="V324" s="139"/>
      <c r="W324" s="166">
        <v>1</v>
      </c>
      <c r="X324" s="139"/>
      <c r="Y324" s="139"/>
      <c r="Z324" s="139"/>
      <c r="AA324" s="139"/>
      <c r="AB324" s="167">
        <v>1</v>
      </c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38"/>
      <c r="AZ324"/>
      <c r="BE324" s="1"/>
      <c r="BF324" s="1"/>
      <c r="BG324" s="1"/>
      <c r="BH324" s="1"/>
    </row>
    <row r="325" spans="1:60" ht="15.75">
      <c r="A325">
        <v>347</v>
      </c>
      <c r="E325" s="42">
        <v>14</v>
      </c>
      <c r="F325" s="133" t="s">
        <v>137</v>
      </c>
      <c r="G325" s="134"/>
      <c r="H325" s="16">
        <v>1</v>
      </c>
      <c r="I325" s="172" t="s">
        <v>557</v>
      </c>
      <c r="J325" s="139"/>
      <c r="K325" s="139"/>
      <c r="L325" s="166">
        <v>1</v>
      </c>
      <c r="M325" s="166">
        <v>1</v>
      </c>
      <c r="N325" s="139"/>
      <c r="O325" s="139"/>
      <c r="P325" s="139"/>
      <c r="Q325" s="166">
        <v>1</v>
      </c>
      <c r="R325" s="166">
        <v>0.5</v>
      </c>
      <c r="S325" s="139"/>
      <c r="T325" s="139"/>
      <c r="U325" s="139"/>
      <c r="V325" s="167">
        <v>1</v>
      </c>
      <c r="W325" s="166">
        <v>1</v>
      </c>
      <c r="X325" s="139"/>
      <c r="Y325" s="139"/>
      <c r="Z325" s="139"/>
      <c r="AA325" s="166">
        <v>1</v>
      </c>
      <c r="AB325" s="166">
        <v>1</v>
      </c>
      <c r="AC325" s="139"/>
      <c r="AD325" s="139"/>
      <c r="AE325" s="139"/>
      <c r="AF325" s="166">
        <v>1</v>
      </c>
      <c r="AG325" s="139"/>
      <c r="AH325" s="139"/>
      <c r="AI325" s="139"/>
      <c r="AJ325" s="139"/>
      <c r="AK325" s="139"/>
      <c r="AL325" s="13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38"/>
      <c r="AZ325" s="1"/>
      <c r="BE325" s="1"/>
      <c r="BF325" s="1"/>
      <c r="BG325" s="1"/>
      <c r="BH325" s="1"/>
    </row>
    <row r="326" spans="1:60" ht="15.75">
      <c r="A326">
        <v>349</v>
      </c>
      <c r="E326" s="42">
        <v>16</v>
      </c>
      <c r="F326" s="133" t="s">
        <v>358</v>
      </c>
      <c r="G326" s="134"/>
      <c r="H326" s="16">
        <v>1</v>
      </c>
      <c r="I326" s="172" t="s">
        <v>556</v>
      </c>
      <c r="J326" s="139"/>
      <c r="K326" s="139"/>
      <c r="L326" s="139"/>
      <c r="M326" s="166">
        <v>1</v>
      </c>
      <c r="N326" s="139"/>
      <c r="O326" s="139"/>
      <c r="P326" s="139"/>
      <c r="Q326" s="139"/>
      <c r="R326" s="166">
        <v>1</v>
      </c>
      <c r="S326" s="139"/>
      <c r="T326" s="139"/>
      <c r="U326" s="139"/>
      <c r="V326" s="139"/>
      <c r="W326" s="167">
        <v>1</v>
      </c>
      <c r="X326" s="139"/>
      <c r="Y326" s="139"/>
      <c r="Z326" s="139"/>
      <c r="AA326" s="139"/>
      <c r="AB326" s="166">
        <v>0.5</v>
      </c>
      <c r="AC326" s="139"/>
      <c r="AD326" s="139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38"/>
      <c r="AZ326"/>
      <c r="BE326" s="1"/>
      <c r="BF326" s="1"/>
      <c r="BG326" s="1"/>
      <c r="BH326" s="1"/>
    </row>
    <row r="327" spans="1:60" ht="15.75">
      <c r="A327">
        <v>350</v>
      </c>
      <c r="E327" s="42">
        <v>17</v>
      </c>
      <c r="F327" s="135" t="s">
        <v>423</v>
      </c>
      <c r="G327" s="134">
        <v>1</v>
      </c>
      <c r="H327" s="16">
        <v>1</v>
      </c>
      <c r="I327" s="172" t="s">
        <v>556</v>
      </c>
      <c r="J327" s="139"/>
      <c r="K327" s="139"/>
      <c r="L327" s="166">
        <v>1</v>
      </c>
      <c r="M327" s="166">
        <v>1</v>
      </c>
      <c r="N327" s="139"/>
      <c r="O327" s="139"/>
      <c r="P327" s="139"/>
      <c r="Q327" s="166">
        <v>1</v>
      </c>
      <c r="R327" s="166">
        <v>0.5</v>
      </c>
      <c r="S327" s="139"/>
      <c r="T327" s="139"/>
      <c r="U327" s="139"/>
      <c r="V327" s="167">
        <v>1</v>
      </c>
      <c r="W327" s="166">
        <v>0.5</v>
      </c>
      <c r="X327" s="139"/>
      <c r="Y327" s="139"/>
      <c r="Z327" s="139"/>
      <c r="AA327" s="166">
        <v>1</v>
      </c>
      <c r="AB327" s="167">
        <v>0.5</v>
      </c>
      <c r="AC327" s="139"/>
      <c r="AD327" s="139"/>
      <c r="AE327" s="139"/>
      <c r="AF327" s="166">
        <v>1</v>
      </c>
      <c r="AG327" s="139"/>
      <c r="AH327" s="139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38"/>
      <c r="AZ327" s="1"/>
      <c r="BE327" s="1"/>
      <c r="BF327" s="1"/>
      <c r="BG327" s="1"/>
      <c r="BH327" s="1"/>
    </row>
    <row r="328" spans="1:60" ht="15.75">
      <c r="A328">
        <v>351</v>
      </c>
      <c r="E328" s="42">
        <v>18</v>
      </c>
      <c r="F328" s="136" t="s">
        <v>544</v>
      </c>
      <c r="G328" s="134"/>
      <c r="H328" s="16">
        <v>1</v>
      </c>
      <c r="I328" s="172" t="s">
        <v>556</v>
      </c>
      <c r="J328" s="139"/>
      <c r="K328" s="139"/>
      <c r="L328" s="139"/>
      <c r="M328" s="166">
        <v>0.5</v>
      </c>
      <c r="N328" s="139"/>
      <c r="O328" s="139"/>
      <c r="P328" s="139"/>
      <c r="Q328" s="139"/>
      <c r="R328" s="166">
        <v>0.5</v>
      </c>
      <c r="S328" s="139"/>
      <c r="T328" s="139"/>
      <c r="U328" s="139"/>
      <c r="V328" s="139"/>
      <c r="W328" s="166">
        <v>1</v>
      </c>
      <c r="X328" s="139"/>
      <c r="Y328" s="139"/>
      <c r="Z328" s="139"/>
      <c r="AA328" s="139"/>
      <c r="AB328" s="166">
        <v>1</v>
      </c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38"/>
      <c r="AZ328" s="1"/>
      <c r="BE328" s="1"/>
      <c r="BF328" s="1"/>
      <c r="BG328" s="1"/>
      <c r="BH328" s="1"/>
    </row>
    <row r="329" spans="5:60" ht="15.75">
      <c r="E329" s="42"/>
      <c r="F329" s="136" t="s">
        <v>545</v>
      </c>
      <c r="G329" s="134"/>
      <c r="H329" s="16">
        <v>1</v>
      </c>
      <c r="I329" s="172" t="s">
        <v>557</v>
      </c>
      <c r="J329" s="139"/>
      <c r="K329" s="139"/>
      <c r="L329" s="166">
        <v>1</v>
      </c>
      <c r="M329" s="166">
        <v>1</v>
      </c>
      <c r="N329" s="139"/>
      <c r="O329" s="139"/>
      <c r="P329" s="139"/>
      <c r="Q329" s="166">
        <v>1</v>
      </c>
      <c r="R329" s="166">
        <v>1</v>
      </c>
      <c r="S329" s="139"/>
      <c r="T329" s="139"/>
      <c r="U329" s="139"/>
      <c r="V329" s="166">
        <v>0.5</v>
      </c>
      <c r="W329" s="166">
        <v>1</v>
      </c>
      <c r="X329" s="139"/>
      <c r="Y329" s="139"/>
      <c r="Z329" s="139"/>
      <c r="AA329" s="166">
        <v>1</v>
      </c>
      <c r="AB329" s="166">
        <v>0.5</v>
      </c>
      <c r="AC329" s="139"/>
      <c r="AD329" s="139"/>
      <c r="AE329" s="139"/>
      <c r="AF329" s="166">
        <v>1</v>
      </c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38"/>
      <c r="AZ329" s="1"/>
      <c r="BE329" s="1"/>
      <c r="BF329" s="1"/>
      <c r="BG329" s="1"/>
      <c r="BH329" s="1"/>
    </row>
    <row r="330" spans="5:60" ht="15.75">
      <c r="E330" s="42"/>
      <c r="F330" s="136" t="s">
        <v>546</v>
      </c>
      <c r="G330" s="134"/>
      <c r="H330" s="16">
        <v>1</v>
      </c>
      <c r="I330" s="172" t="s">
        <v>556</v>
      </c>
      <c r="J330" s="139"/>
      <c r="K330" s="139"/>
      <c r="L330" s="139"/>
      <c r="M330" s="166">
        <v>1</v>
      </c>
      <c r="N330" s="139"/>
      <c r="O330" s="139"/>
      <c r="P330" s="139"/>
      <c r="Q330" s="139"/>
      <c r="R330" s="166">
        <v>1</v>
      </c>
      <c r="S330" s="139"/>
      <c r="T330" s="139"/>
      <c r="U330" s="139"/>
      <c r="V330" s="139"/>
      <c r="W330" s="166">
        <v>1</v>
      </c>
      <c r="X330" s="139"/>
      <c r="Y330" s="139"/>
      <c r="Z330" s="139"/>
      <c r="AA330" s="139"/>
      <c r="AB330" s="166">
        <v>1</v>
      </c>
      <c r="AC330" s="139"/>
      <c r="AD330" s="139"/>
      <c r="AE330" s="139"/>
      <c r="AF330" s="139"/>
      <c r="AG330" s="139"/>
      <c r="AH330" s="139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38"/>
      <c r="AZ330" s="1"/>
      <c r="BE330" s="1"/>
      <c r="BF330" s="1"/>
      <c r="BG330" s="1"/>
      <c r="BH330" s="1"/>
    </row>
    <row r="331" spans="5:60" ht="15.75">
      <c r="E331" s="42"/>
      <c r="F331" s="136" t="s">
        <v>547</v>
      </c>
      <c r="G331" s="134"/>
      <c r="H331" s="16">
        <v>1</v>
      </c>
      <c r="I331" s="172" t="s">
        <v>556</v>
      </c>
      <c r="J331" s="139"/>
      <c r="K331" s="139"/>
      <c r="L331" s="139"/>
      <c r="M331" s="166">
        <v>0.5</v>
      </c>
      <c r="N331" s="139"/>
      <c r="O331" s="139"/>
      <c r="P331" s="139"/>
      <c r="Q331" s="139"/>
      <c r="R331" s="166">
        <v>1</v>
      </c>
      <c r="S331" s="139"/>
      <c r="T331" s="139"/>
      <c r="U331" s="139"/>
      <c r="V331" s="139"/>
      <c r="W331" s="166">
        <v>0.5</v>
      </c>
      <c r="X331" s="139"/>
      <c r="Y331" s="139"/>
      <c r="Z331" s="139"/>
      <c r="AA331" s="139"/>
      <c r="AB331" s="166">
        <v>1</v>
      </c>
      <c r="AC331" s="139"/>
      <c r="AD331" s="139"/>
      <c r="AE331" s="139"/>
      <c r="AF331" s="139"/>
      <c r="AG331" s="139"/>
      <c r="AH331" s="139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38"/>
      <c r="AZ331" s="1"/>
      <c r="BE331" s="1"/>
      <c r="BF331" s="1"/>
      <c r="BG331" s="1"/>
      <c r="BH331" s="1"/>
    </row>
    <row r="332" spans="5:60" ht="15.75">
      <c r="E332" s="42"/>
      <c r="F332" s="136" t="s">
        <v>548</v>
      </c>
      <c r="G332" s="134"/>
      <c r="H332" s="16">
        <v>1</v>
      </c>
      <c r="I332" s="172" t="s">
        <v>556</v>
      </c>
      <c r="J332" s="139"/>
      <c r="K332" s="139"/>
      <c r="L332" s="139"/>
      <c r="M332" s="166">
        <v>1</v>
      </c>
      <c r="N332" s="139"/>
      <c r="O332" s="139"/>
      <c r="P332" s="139"/>
      <c r="Q332" s="139"/>
      <c r="R332" s="166">
        <v>1</v>
      </c>
      <c r="S332" s="139"/>
      <c r="T332" s="139"/>
      <c r="U332" s="139"/>
      <c r="V332" s="139"/>
      <c r="W332" s="166">
        <v>1</v>
      </c>
      <c r="X332" s="139"/>
      <c r="Y332" s="139"/>
      <c r="Z332" s="139"/>
      <c r="AA332" s="139"/>
      <c r="AB332" s="166">
        <v>0.5</v>
      </c>
      <c r="AC332" s="139"/>
      <c r="AD332" s="139"/>
      <c r="AE332" s="139"/>
      <c r="AF332" s="139"/>
      <c r="AG332" s="139"/>
      <c r="AH332" s="139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38"/>
      <c r="AZ332" s="1"/>
      <c r="BE332" s="1"/>
      <c r="BF332" s="1"/>
      <c r="BG332" s="1"/>
      <c r="BH332" s="1"/>
    </row>
    <row r="333" spans="1:96" ht="15.75">
      <c r="A333">
        <v>352</v>
      </c>
      <c r="E333" s="42">
        <v>19</v>
      </c>
      <c r="F333" s="133" t="s">
        <v>39</v>
      </c>
      <c r="G333" s="134"/>
      <c r="H333" s="60">
        <v>1</v>
      </c>
      <c r="I333" s="170"/>
      <c r="J333" s="139"/>
      <c r="K333" s="166">
        <v>1</v>
      </c>
      <c r="L333" s="139"/>
      <c r="M333" s="139"/>
      <c r="N333" s="139"/>
      <c r="O333" s="139"/>
      <c r="P333" s="166">
        <v>1</v>
      </c>
      <c r="Q333" s="139"/>
      <c r="R333" s="139"/>
      <c r="S333" s="139"/>
      <c r="T333" s="139"/>
      <c r="U333" s="166">
        <v>1</v>
      </c>
      <c r="V333" s="139"/>
      <c r="W333" s="139"/>
      <c r="X333" s="139"/>
      <c r="Y333" s="139"/>
      <c r="Z333" s="139"/>
      <c r="AA333" s="139"/>
      <c r="AB333" s="139"/>
      <c r="AC333" s="139"/>
      <c r="AD333" s="166">
        <v>1</v>
      </c>
      <c r="AE333" s="139"/>
      <c r="AF333" s="139"/>
      <c r="AG333" s="139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38"/>
      <c r="AZ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</row>
    <row r="334" spans="1:96" ht="15.75">
      <c r="A334">
        <v>353</v>
      </c>
      <c r="E334" s="42">
        <v>20</v>
      </c>
      <c r="F334" s="133" t="s">
        <v>60</v>
      </c>
      <c r="G334" s="134"/>
      <c r="H334" s="60">
        <v>1</v>
      </c>
      <c r="I334" s="170"/>
      <c r="J334" s="139"/>
      <c r="K334" s="166">
        <v>1</v>
      </c>
      <c r="L334" s="139"/>
      <c r="M334" s="139"/>
      <c r="N334" s="139"/>
      <c r="O334" s="139"/>
      <c r="P334" s="166">
        <v>1</v>
      </c>
      <c r="Q334" s="139"/>
      <c r="R334" s="139"/>
      <c r="S334" s="139"/>
      <c r="T334" s="139"/>
      <c r="U334" s="166">
        <v>1</v>
      </c>
      <c r="V334" s="139"/>
      <c r="W334" s="139"/>
      <c r="X334" s="139"/>
      <c r="Y334" s="139"/>
      <c r="Z334" s="139"/>
      <c r="AA334" s="139"/>
      <c r="AB334" s="139"/>
      <c r="AC334" s="139"/>
      <c r="AD334" s="166">
        <v>1</v>
      </c>
      <c r="AE334" s="139"/>
      <c r="AF334" s="139"/>
      <c r="AG334" s="139"/>
      <c r="AH334" s="139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38"/>
      <c r="AZ334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</row>
    <row r="335" spans="1:96" ht="18" customHeight="1">
      <c r="A335">
        <v>354</v>
      </c>
      <c r="E335" s="42">
        <v>21</v>
      </c>
      <c r="F335" s="133" t="s">
        <v>79</v>
      </c>
      <c r="G335" s="134"/>
      <c r="H335" s="60">
        <v>1</v>
      </c>
      <c r="I335" s="170"/>
      <c r="J335" s="139"/>
      <c r="K335" s="166">
        <v>1</v>
      </c>
      <c r="L335" s="139"/>
      <c r="M335" s="139"/>
      <c r="N335" s="139"/>
      <c r="O335" s="139"/>
      <c r="P335" s="166">
        <v>1</v>
      </c>
      <c r="Q335" s="139"/>
      <c r="R335" s="139"/>
      <c r="S335" s="139"/>
      <c r="T335" s="139"/>
      <c r="U335" s="166">
        <v>1</v>
      </c>
      <c r="V335" s="139"/>
      <c r="W335" s="139"/>
      <c r="X335" s="139"/>
      <c r="Y335" s="139"/>
      <c r="Z335" s="139"/>
      <c r="AA335" s="139"/>
      <c r="AB335" s="139"/>
      <c r="AC335" s="139"/>
      <c r="AD335" s="166">
        <v>1</v>
      </c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38"/>
      <c r="AZ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</row>
    <row r="336" spans="1:96" ht="18" customHeight="1">
      <c r="A336">
        <v>355</v>
      </c>
      <c r="E336" s="42">
        <v>22</v>
      </c>
      <c r="F336" s="133" t="s">
        <v>79</v>
      </c>
      <c r="G336" s="134"/>
      <c r="H336" s="60">
        <v>1</v>
      </c>
      <c r="I336" s="170"/>
      <c r="J336" s="139"/>
      <c r="K336" s="166">
        <v>1</v>
      </c>
      <c r="L336" s="139"/>
      <c r="M336" s="139"/>
      <c r="N336" s="139"/>
      <c r="O336" s="139"/>
      <c r="P336" s="166">
        <v>1</v>
      </c>
      <c r="Q336" s="139"/>
      <c r="R336" s="139"/>
      <c r="S336" s="139"/>
      <c r="T336" s="139"/>
      <c r="U336" s="166">
        <v>0</v>
      </c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38"/>
      <c r="AZ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</row>
    <row r="337" spans="1:96" ht="15.75">
      <c r="A337">
        <v>356</v>
      </c>
      <c r="E337" s="42">
        <v>23</v>
      </c>
      <c r="F337" s="133" t="s">
        <v>59</v>
      </c>
      <c r="G337" s="134"/>
      <c r="H337" s="60">
        <v>1</v>
      </c>
      <c r="I337" s="170"/>
      <c r="J337" s="139"/>
      <c r="K337" s="166">
        <v>0.5</v>
      </c>
      <c r="L337" s="139"/>
      <c r="M337" s="139"/>
      <c r="N337" s="139"/>
      <c r="O337" s="139"/>
      <c r="P337" s="166">
        <v>0</v>
      </c>
      <c r="Q337" s="139"/>
      <c r="R337" s="139"/>
      <c r="S337" s="139"/>
      <c r="T337" s="139"/>
      <c r="U337" s="166">
        <v>0</v>
      </c>
      <c r="V337" s="139"/>
      <c r="W337" s="139"/>
      <c r="X337" s="139"/>
      <c r="Y337" s="139"/>
      <c r="Z337" s="139"/>
      <c r="AA337" s="139"/>
      <c r="AB337" s="139"/>
      <c r="AC337" s="139"/>
      <c r="AD337" s="166">
        <v>0</v>
      </c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38"/>
      <c r="AZ337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</row>
    <row r="338" spans="1:96" ht="15.75">
      <c r="A338">
        <v>356</v>
      </c>
      <c r="E338" s="42">
        <v>23</v>
      </c>
      <c r="F338" s="133" t="s">
        <v>471</v>
      </c>
      <c r="G338" s="134"/>
      <c r="H338" s="60">
        <v>1</v>
      </c>
      <c r="I338" s="170"/>
      <c r="J338" s="139"/>
      <c r="K338" s="166">
        <v>1</v>
      </c>
      <c r="L338" s="139"/>
      <c r="M338" s="139"/>
      <c r="N338" s="139"/>
      <c r="O338" s="139"/>
      <c r="P338" s="166">
        <v>0</v>
      </c>
      <c r="Q338" s="139"/>
      <c r="R338" s="139"/>
      <c r="S338" s="139"/>
      <c r="T338" s="139"/>
      <c r="U338" s="166">
        <v>0.5</v>
      </c>
      <c r="V338" s="139"/>
      <c r="W338" s="139"/>
      <c r="X338" s="139"/>
      <c r="Y338" s="139"/>
      <c r="Z338" s="139"/>
      <c r="AA338" s="139"/>
      <c r="AB338" s="139"/>
      <c r="AC338" s="139"/>
      <c r="AD338" s="166">
        <v>0.5</v>
      </c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38"/>
      <c r="AZ338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</row>
    <row r="339" spans="1:72" ht="15.75">
      <c r="A339">
        <v>357</v>
      </c>
      <c r="E339" s="55"/>
      <c r="G339"/>
      <c r="H339"/>
      <c r="I339" s="172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38"/>
      <c r="AZ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5.75">
      <c r="A340">
        <v>358</v>
      </c>
      <c r="E340" s="45"/>
      <c r="F340" s="31"/>
      <c r="G340" s="60"/>
      <c r="H340" s="60" t="s">
        <v>1</v>
      </c>
      <c r="I340" s="170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  <c r="AR340" s="141"/>
      <c r="AS340" s="141"/>
      <c r="AT340" s="141"/>
      <c r="AU340" s="141"/>
      <c r="AV340" s="141"/>
      <c r="AW340" s="141"/>
      <c r="AX340" s="141"/>
      <c r="AY340" s="38"/>
      <c r="AZ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8">
      <c r="A341">
        <v>359</v>
      </c>
      <c r="C341" s="51">
        <v>17</v>
      </c>
      <c r="E341" s="46"/>
      <c r="F341" s="47" t="s">
        <v>30</v>
      </c>
      <c r="G341" s="58"/>
      <c r="H341" s="58"/>
      <c r="I341" s="180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  <c r="AY341" s="38"/>
      <c r="AZ34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5.75">
      <c r="A342">
        <v>360</v>
      </c>
      <c r="E342" s="6"/>
      <c r="F342" s="79">
        <f>'RESUM MENSUAL ENVASOS'!F17</f>
        <v>19055</v>
      </c>
      <c r="G342" s="67"/>
      <c r="H342" s="67"/>
      <c r="I342" s="174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38"/>
      <c r="AZ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5.75">
      <c r="A343">
        <v>361</v>
      </c>
      <c r="E343" s="55"/>
      <c r="F343" s="43" t="s">
        <v>6</v>
      </c>
      <c r="G343" s="43"/>
      <c r="J343" s="143"/>
      <c r="K343" s="143">
        <f aca="true" t="shared" si="27" ref="K343:AC343">K7</f>
        <v>1</v>
      </c>
      <c r="L343" s="143">
        <f t="shared" si="27"/>
        <v>2</v>
      </c>
      <c r="M343" s="143">
        <f t="shared" si="27"/>
        <v>5</v>
      </c>
      <c r="N343" s="143">
        <f t="shared" si="27"/>
        <v>6</v>
      </c>
      <c r="O343" s="143">
        <f t="shared" si="27"/>
        <v>7</v>
      </c>
      <c r="P343" s="143">
        <f t="shared" si="27"/>
        <v>8</v>
      </c>
      <c r="Q343" s="143">
        <f t="shared" si="27"/>
        <v>9</v>
      </c>
      <c r="R343" s="143">
        <f t="shared" si="27"/>
        <v>12</v>
      </c>
      <c r="S343" s="143">
        <f t="shared" si="27"/>
        <v>13</v>
      </c>
      <c r="T343" s="143">
        <f t="shared" si="27"/>
        <v>14</v>
      </c>
      <c r="U343" s="143">
        <f t="shared" si="27"/>
        <v>15</v>
      </c>
      <c r="V343" s="143">
        <f t="shared" si="27"/>
        <v>16</v>
      </c>
      <c r="W343" s="143">
        <f t="shared" si="27"/>
        <v>19</v>
      </c>
      <c r="X343" s="143">
        <f t="shared" si="27"/>
        <v>20</v>
      </c>
      <c r="Y343" s="143">
        <f t="shared" si="27"/>
        <v>21</v>
      </c>
      <c r="Z343" s="143">
        <f t="shared" si="27"/>
        <v>22</v>
      </c>
      <c r="AA343" s="143">
        <f t="shared" si="27"/>
        <v>23</v>
      </c>
      <c r="AB343" s="143">
        <f t="shared" si="27"/>
        <v>26</v>
      </c>
      <c r="AC343" s="143">
        <f t="shared" si="27"/>
        <v>27</v>
      </c>
      <c r="AD343" s="143">
        <f aca="true" t="shared" si="28" ref="AD343:AN343">AD7</f>
        <v>28</v>
      </c>
      <c r="AE343" s="143">
        <f t="shared" si="28"/>
        <v>29</v>
      </c>
      <c r="AF343" s="143">
        <f t="shared" si="28"/>
        <v>30</v>
      </c>
      <c r="AG343" s="143">
        <f t="shared" si="28"/>
        <v>0</v>
      </c>
      <c r="AH343" s="143">
        <f t="shared" si="28"/>
        <v>0</v>
      </c>
      <c r="AI343" s="143">
        <f t="shared" si="28"/>
        <v>0</v>
      </c>
      <c r="AJ343" s="143">
        <f t="shared" si="28"/>
        <v>0</v>
      </c>
      <c r="AK343" s="143">
        <f t="shared" si="28"/>
        <v>0</v>
      </c>
      <c r="AL343" s="143">
        <f t="shared" si="28"/>
        <v>0</v>
      </c>
      <c r="AM343" s="143">
        <f t="shared" si="28"/>
        <v>0</v>
      </c>
      <c r="AN343" s="143">
        <f t="shared" si="28"/>
        <v>0</v>
      </c>
      <c r="AO343" s="143">
        <f aca="true" t="shared" si="29" ref="AO343:AX343">AO7</f>
        <v>0</v>
      </c>
      <c r="AP343" s="143">
        <f t="shared" si="29"/>
        <v>0</v>
      </c>
      <c r="AQ343" s="143">
        <f t="shared" si="29"/>
        <v>0</v>
      </c>
      <c r="AR343" s="143">
        <f t="shared" si="29"/>
        <v>0</v>
      </c>
      <c r="AS343" s="143">
        <f t="shared" si="29"/>
        <v>0</v>
      </c>
      <c r="AT343" s="143">
        <f t="shared" si="29"/>
        <v>0</v>
      </c>
      <c r="AU343" s="143">
        <f t="shared" si="29"/>
        <v>0</v>
      </c>
      <c r="AV343" s="143">
        <f t="shared" si="29"/>
        <v>0</v>
      </c>
      <c r="AW343" s="143">
        <f t="shared" si="29"/>
        <v>0</v>
      </c>
      <c r="AX343" s="143">
        <f t="shared" si="29"/>
        <v>0</v>
      </c>
      <c r="AY343" s="38"/>
      <c r="AZ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5.75">
      <c r="A344">
        <v>362</v>
      </c>
      <c r="E344" s="42">
        <v>1</v>
      </c>
      <c r="F344" s="133" t="s">
        <v>229</v>
      </c>
      <c r="G344" s="7">
        <v>1</v>
      </c>
      <c r="H344" s="60">
        <v>1</v>
      </c>
      <c r="I344" s="170">
        <v>5</v>
      </c>
      <c r="J344" s="1"/>
      <c r="K344" s="1"/>
      <c r="L344" s="166">
        <v>1</v>
      </c>
      <c r="M344" s="1"/>
      <c r="N344" s="166">
        <v>1</v>
      </c>
      <c r="O344" s="1"/>
      <c r="P344" s="1"/>
      <c r="Q344" s="166">
        <v>1</v>
      </c>
      <c r="R344" s="1"/>
      <c r="S344" s="166">
        <v>1</v>
      </c>
      <c r="T344" s="1"/>
      <c r="U344" s="1"/>
      <c r="V344" s="166">
        <v>1</v>
      </c>
      <c r="W344" s="1"/>
      <c r="X344" s="166">
        <v>1</v>
      </c>
      <c r="Y344" s="1"/>
      <c r="AA344" s="166">
        <v>1</v>
      </c>
      <c r="AB344" s="1"/>
      <c r="AC344" s="166">
        <v>1</v>
      </c>
      <c r="AD344" s="1"/>
      <c r="AE344" s="1"/>
      <c r="AF344" s="166">
        <v>1</v>
      </c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38"/>
      <c r="AZ344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5.75">
      <c r="A345">
        <v>363</v>
      </c>
      <c r="E345" s="42">
        <v>2</v>
      </c>
      <c r="F345" s="133" t="s">
        <v>230</v>
      </c>
      <c r="G345" s="7">
        <v>1</v>
      </c>
      <c r="H345" s="60">
        <v>1</v>
      </c>
      <c r="I345" s="170" t="s">
        <v>556</v>
      </c>
      <c r="J345" s="1"/>
      <c r="K345" s="1"/>
      <c r="L345" s="166">
        <v>1</v>
      </c>
      <c r="M345" s="1"/>
      <c r="N345" s="166">
        <v>1</v>
      </c>
      <c r="O345" s="1"/>
      <c r="P345" s="1"/>
      <c r="Q345" s="166">
        <v>1</v>
      </c>
      <c r="R345" s="1"/>
      <c r="S345" s="166">
        <v>1</v>
      </c>
      <c r="T345" s="1"/>
      <c r="U345" s="1"/>
      <c r="V345" s="166">
        <v>1</v>
      </c>
      <c r="W345" s="1"/>
      <c r="X345" s="166">
        <v>1</v>
      </c>
      <c r="Y345" s="1"/>
      <c r="AA345" s="166">
        <v>1</v>
      </c>
      <c r="AB345" s="1"/>
      <c r="AC345" s="166">
        <v>1</v>
      </c>
      <c r="AD345" s="1"/>
      <c r="AE345" s="1"/>
      <c r="AF345" s="166">
        <v>0.5</v>
      </c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38"/>
      <c r="AZ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5.75">
      <c r="A346">
        <v>364</v>
      </c>
      <c r="E346" s="42">
        <v>3</v>
      </c>
      <c r="F346" s="133" t="s">
        <v>231</v>
      </c>
      <c r="G346" s="13">
        <v>1</v>
      </c>
      <c r="H346" s="60">
        <v>1</v>
      </c>
      <c r="I346" s="170" t="s">
        <v>556</v>
      </c>
      <c r="J346" s="1"/>
      <c r="K346" s="1"/>
      <c r="L346" s="166">
        <v>1</v>
      </c>
      <c r="M346" s="1"/>
      <c r="N346" s="166">
        <v>1</v>
      </c>
      <c r="O346" s="1"/>
      <c r="P346" s="1"/>
      <c r="Q346" s="166">
        <v>1</v>
      </c>
      <c r="R346" s="1"/>
      <c r="S346" s="166">
        <v>1</v>
      </c>
      <c r="T346" s="1"/>
      <c r="U346" s="1"/>
      <c r="V346" s="166">
        <v>1</v>
      </c>
      <c r="W346" s="1"/>
      <c r="X346" s="166">
        <v>1</v>
      </c>
      <c r="Y346" s="1"/>
      <c r="AA346" s="166">
        <v>0.5</v>
      </c>
      <c r="AB346" s="1"/>
      <c r="AC346" s="166">
        <v>1</v>
      </c>
      <c r="AD346" s="1"/>
      <c r="AE346" s="1"/>
      <c r="AF346" s="166">
        <v>0.5</v>
      </c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38"/>
      <c r="AZ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5.75">
      <c r="A347">
        <v>365</v>
      </c>
      <c r="E347" s="42">
        <v>4</v>
      </c>
      <c r="F347" s="133" t="s">
        <v>232</v>
      </c>
      <c r="G347" s="131">
        <v>1</v>
      </c>
      <c r="H347" s="60">
        <v>1</v>
      </c>
      <c r="I347" s="170">
        <v>5</v>
      </c>
      <c r="J347" s="1"/>
      <c r="K347" s="1"/>
      <c r="L347" s="166">
        <v>1</v>
      </c>
      <c r="M347" s="1"/>
      <c r="N347" s="166">
        <v>1</v>
      </c>
      <c r="O347" s="1"/>
      <c r="P347" s="1"/>
      <c r="Q347" s="166">
        <v>1</v>
      </c>
      <c r="R347" s="1"/>
      <c r="S347" s="166">
        <v>1</v>
      </c>
      <c r="T347" s="1"/>
      <c r="U347" s="1"/>
      <c r="V347" s="166">
        <v>1</v>
      </c>
      <c r="W347" s="1"/>
      <c r="X347" s="166">
        <v>1</v>
      </c>
      <c r="Y347" s="1"/>
      <c r="AA347" s="166">
        <v>0.5</v>
      </c>
      <c r="AB347" s="1"/>
      <c r="AC347" s="166">
        <v>1</v>
      </c>
      <c r="AD347" s="1"/>
      <c r="AE347" s="1"/>
      <c r="AF347" s="166">
        <v>0.5</v>
      </c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38"/>
      <c r="AZ347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6.5" customHeight="1">
      <c r="A348">
        <v>366</v>
      </c>
      <c r="E348" s="42">
        <v>5</v>
      </c>
      <c r="F348" s="133" t="s">
        <v>186</v>
      </c>
      <c r="G348" s="153">
        <v>1</v>
      </c>
      <c r="H348" s="60">
        <v>1</v>
      </c>
      <c r="I348" s="170" t="s">
        <v>556</v>
      </c>
      <c r="J348" s="1"/>
      <c r="K348" s="1"/>
      <c r="L348" s="166">
        <v>1</v>
      </c>
      <c r="M348" s="1"/>
      <c r="N348" s="166">
        <v>1</v>
      </c>
      <c r="O348" s="1"/>
      <c r="P348" s="1"/>
      <c r="Q348" s="166">
        <v>1</v>
      </c>
      <c r="R348" s="1"/>
      <c r="S348" s="166">
        <v>1</v>
      </c>
      <c r="T348" s="1"/>
      <c r="U348" s="1"/>
      <c r="V348" s="166">
        <v>1</v>
      </c>
      <c r="W348" s="1"/>
      <c r="X348" s="166">
        <v>1</v>
      </c>
      <c r="Y348" s="1"/>
      <c r="AA348" s="166">
        <v>0.5</v>
      </c>
      <c r="AB348" s="1"/>
      <c r="AC348" s="167">
        <v>1</v>
      </c>
      <c r="AD348" s="1"/>
      <c r="AE348" s="1"/>
      <c r="AF348" s="166">
        <v>1</v>
      </c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38"/>
      <c r="AZ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5.75">
      <c r="A349">
        <v>367</v>
      </c>
      <c r="E349" s="42">
        <v>6</v>
      </c>
      <c r="F349" s="133" t="s">
        <v>233</v>
      </c>
      <c r="G349" s="39"/>
      <c r="H349" s="60">
        <v>1</v>
      </c>
      <c r="I349" s="170" t="s">
        <v>556</v>
      </c>
      <c r="K349" s="39"/>
      <c r="L349" s="39"/>
      <c r="M349" s="39"/>
      <c r="N349" s="166">
        <v>0.5</v>
      </c>
      <c r="O349" s="39"/>
      <c r="P349" s="39"/>
      <c r="Q349" s="39"/>
      <c r="R349" s="39"/>
      <c r="S349" s="166">
        <v>0.5</v>
      </c>
      <c r="T349" s="39"/>
      <c r="U349" s="39"/>
      <c r="V349" s="39"/>
      <c r="W349" s="39"/>
      <c r="X349" s="166">
        <v>0.5</v>
      </c>
      <c r="Y349" s="39"/>
      <c r="Z349" s="39"/>
      <c r="AA349" s="39"/>
      <c r="AB349" s="39"/>
      <c r="AC349" s="166">
        <v>1</v>
      </c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8"/>
      <c r="AZ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7.25" customHeight="1">
      <c r="A350">
        <v>368</v>
      </c>
      <c r="E350" s="42">
        <v>7</v>
      </c>
      <c r="F350" s="133" t="s">
        <v>234</v>
      </c>
      <c r="G350" s="153">
        <v>1</v>
      </c>
      <c r="H350" s="60">
        <v>1</v>
      </c>
      <c r="I350" s="170">
        <v>5</v>
      </c>
      <c r="J350" s="1"/>
      <c r="K350" s="1"/>
      <c r="L350" s="166">
        <v>1</v>
      </c>
      <c r="M350" s="1"/>
      <c r="N350" s="167">
        <v>1</v>
      </c>
      <c r="O350" s="1"/>
      <c r="P350" s="1"/>
      <c r="Q350" s="166">
        <v>1</v>
      </c>
      <c r="R350" s="1"/>
      <c r="S350" s="166">
        <v>1</v>
      </c>
      <c r="T350" s="1"/>
      <c r="U350" s="1"/>
      <c r="V350" s="166">
        <v>1</v>
      </c>
      <c r="W350" s="1"/>
      <c r="X350" s="166">
        <v>1</v>
      </c>
      <c r="Y350" s="1"/>
      <c r="AA350" s="166">
        <v>1</v>
      </c>
      <c r="AB350" s="1"/>
      <c r="AC350" s="166">
        <v>1</v>
      </c>
      <c r="AD350" s="1"/>
      <c r="AE350" s="1"/>
      <c r="AF350" s="166">
        <v>1</v>
      </c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38"/>
      <c r="AZ350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5.75">
      <c r="A351">
        <v>369</v>
      </c>
      <c r="E351" s="42">
        <v>8</v>
      </c>
      <c r="F351" s="133" t="s">
        <v>235</v>
      </c>
      <c r="G351" s="153">
        <v>1</v>
      </c>
      <c r="H351" s="60">
        <v>1</v>
      </c>
      <c r="I351" s="170" t="s">
        <v>556</v>
      </c>
      <c r="J351" s="1"/>
      <c r="K351" s="1"/>
      <c r="L351" s="166">
        <v>0.5</v>
      </c>
      <c r="M351" s="1"/>
      <c r="N351" s="167">
        <v>1</v>
      </c>
      <c r="O351" s="1"/>
      <c r="P351" s="1"/>
      <c r="Q351" s="166">
        <v>0.5</v>
      </c>
      <c r="R351" s="1"/>
      <c r="S351" s="166">
        <v>1</v>
      </c>
      <c r="T351" s="1"/>
      <c r="U351" s="1"/>
      <c r="V351" s="166">
        <v>0.5</v>
      </c>
      <c r="W351" s="1"/>
      <c r="X351" s="166">
        <v>1</v>
      </c>
      <c r="Y351" s="1"/>
      <c r="AA351" s="166">
        <v>0.5</v>
      </c>
      <c r="AB351" s="1"/>
      <c r="AC351" s="167">
        <v>1</v>
      </c>
      <c r="AD351" s="1"/>
      <c r="AE351" s="1"/>
      <c r="AF351" s="166">
        <v>0.5</v>
      </c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38"/>
      <c r="AZ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ht="15.75">
      <c r="A352">
        <v>370</v>
      </c>
      <c r="E352" s="42">
        <v>9</v>
      </c>
      <c r="F352" s="133" t="s">
        <v>236</v>
      </c>
      <c r="G352" s="13"/>
      <c r="H352" s="60">
        <v>1</v>
      </c>
      <c r="I352" s="170">
        <v>5</v>
      </c>
      <c r="J352" s="1"/>
      <c r="K352" s="1"/>
      <c r="L352" s="1"/>
      <c r="M352" s="1"/>
      <c r="N352" s="166">
        <v>0.5</v>
      </c>
      <c r="O352" s="1"/>
      <c r="P352" s="1"/>
      <c r="Q352" s="1"/>
      <c r="R352" s="1"/>
      <c r="S352" s="166">
        <v>1</v>
      </c>
      <c r="T352" s="1"/>
      <c r="U352" s="1"/>
      <c r="V352" s="1"/>
      <c r="W352" s="1"/>
      <c r="X352" s="1"/>
      <c r="Y352" s="1"/>
      <c r="AA352" s="1"/>
      <c r="AB352" s="1"/>
      <c r="AC352" s="166">
        <v>0.5</v>
      </c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38"/>
      <c r="AZ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ht="15.75">
      <c r="A353">
        <v>371</v>
      </c>
      <c r="E353" s="42">
        <v>10</v>
      </c>
      <c r="F353" s="133" t="s">
        <v>237</v>
      </c>
      <c r="G353" s="13"/>
      <c r="H353" s="60">
        <v>1</v>
      </c>
      <c r="I353" s="170" t="s">
        <v>556</v>
      </c>
      <c r="J353" s="1"/>
      <c r="K353" s="1"/>
      <c r="L353" s="1"/>
      <c r="M353" s="1"/>
      <c r="N353" s="166">
        <v>0.5</v>
      </c>
      <c r="O353" s="1"/>
      <c r="P353" s="1"/>
      <c r="Q353" s="1"/>
      <c r="R353" s="1"/>
      <c r="S353" s="166">
        <v>1</v>
      </c>
      <c r="T353" s="1"/>
      <c r="U353" s="1"/>
      <c r="V353" s="1"/>
      <c r="W353" s="1"/>
      <c r="X353" s="166">
        <v>0.5</v>
      </c>
      <c r="Y353" s="1"/>
      <c r="AA353" s="1"/>
      <c r="AB353" s="1"/>
      <c r="AC353" s="166">
        <v>1</v>
      </c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38"/>
      <c r="AZ353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ht="15.75">
      <c r="A354">
        <v>372</v>
      </c>
      <c r="E354" s="42">
        <v>11</v>
      </c>
      <c r="F354" s="133" t="s">
        <v>238</v>
      </c>
      <c r="H354" s="60">
        <v>1</v>
      </c>
      <c r="I354" s="170" t="s">
        <v>556</v>
      </c>
      <c r="J354" s="1"/>
      <c r="K354" s="1"/>
      <c r="L354" s="1"/>
      <c r="M354" s="1"/>
      <c r="N354" s="166">
        <v>1</v>
      </c>
      <c r="O354" s="1"/>
      <c r="P354" s="1"/>
      <c r="Q354" s="1"/>
      <c r="R354" s="1"/>
      <c r="S354" s="166">
        <v>1</v>
      </c>
      <c r="T354" s="1"/>
      <c r="U354" s="1"/>
      <c r="V354" s="1"/>
      <c r="W354" s="1"/>
      <c r="X354" s="166">
        <v>1</v>
      </c>
      <c r="Y354" s="1"/>
      <c r="AA354" s="1"/>
      <c r="AB354" s="1"/>
      <c r="AC354" s="166">
        <v>0.5</v>
      </c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38"/>
      <c r="AZ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ht="15.75">
      <c r="A355">
        <v>373</v>
      </c>
      <c r="E355" s="42">
        <v>12</v>
      </c>
      <c r="F355" s="133" t="s">
        <v>506</v>
      </c>
      <c r="G355" s="69">
        <v>1</v>
      </c>
      <c r="H355" s="60">
        <v>1</v>
      </c>
      <c r="I355" s="170" t="s">
        <v>556</v>
      </c>
      <c r="J355" s="49"/>
      <c r="K355" s="1"/>
      <c r="L355" s="168">
        <v>1</v>
      </c>
      <c r="M355" s="49"/>
      <c r="N355" s="168">
        <v>1</v>
      </c>
      <c r="O355" s="49"/>
      <c r="P355" s="49"/>
      <c r="Q355" s="168">
        <v>1</v>
      </c>
      <c r="R355" s="49"/>
      <c r="S355" s="168">
        <v>1</v>
      </c>
      <c r="T355" s="49"/>
      <c r="U355" s="49"/>
      <c r="V355" s="49"/>
      <c r="W355" s="49"/>
      <c r="X355" s="168">
        <v>0.5</v>
      </c>
      <c r="Y355" s="49"/>
      <c r="AA355" s="168">
        <v>0.5</v>
      </c>
      <c r="AB355" s="49"/>
      <c r="AC355" s="168">
        <v>1</v>
      </c>
      <c r="AD355" s="49"/>
      <c r="AE355" s="49"/>
      <c r="AF355" s="168">
        <v>1</v>
      </c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38"/>
      <c r="AZ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ht="15.75">
      <c r="A356">
        <v>374</v>
      </c>
      <c r="E356" s="42">
        <v>13</v>
      </c>
      <c r="F356" s="133" t="s">
        <v>239</v>
      </c>
      <c r="G356" s="49"/>
      <c r="H356" s="60">
        <v>1</v>
      </c>
      <c r="I356" s="170" t="s">
        <v>556</v>
      </c>
      <c r="J356" s="49"/>
      <c r="K356" s="1"/>
      <c r="L356" s="49"/>
      <c r="M356" s="49"/>
      <c r="N356" s="168">
        <v>1</v>
      </c>
      <c r="O356" s="49"/>
      <c r="P356" s="49"/>
      <c r="Q356" s="49"/>
      <c r="R356" s="49"/>
      <c r="S356" s="168">
        <v>1</v>
      </c>
      <c r="T356" s="49"/>
      <c r="U356" s="49"/>
      <c r="V356" s="49"/>
      <c r="W356" s="49"/>
      <c r="X356" s="49"/>
      <c r="Y356" s="49"/>
      <c r="AA356" s="49"/>
      <c r="AB356" s="49"/>
      <c r="AC356" s="168">
        <v>0.5</v>
      </c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38"/>
      <c r="AZ356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ht="15.75">
      <c r="A357">
        <v>375</v>
      </c>
      <c r="E357" s="42">
        <v>14</v>
      </c>
      <c r="F357" s="133" t="s">
        <v>240</v>
      </c>
      <c r="H357" s="60">
        <v>1</v>
      </c>
      <c r="I357" s="170" t="s">
        <v>556</v>
      </c>
      <c r="J357" s="1"/>
      <c r="K357" s="1"/>
      <c r="L357" s="1"/>
      <c r="M357" s="1"/>
      <c r="N357" s="166">
        <v>1</v>
      </c>
      <c r="O357" s="1"/>
      <c r="P357" s="1"/>
      <c r="Q357" s="1"/>
      <c r="R357" s="1"/>
      <c r="S357" s="166">
        <v>1</v>
      </c>
      <c r="T357" s="1"/>
      <c r="U357" s="1"/>
      <c r="V357" s="1"/>
      <c r="W357" s="1"/>
      <c r="X357" s="166">
        <v>1</v>
      </c>
      <c r="Y357" s="1"/>
      <c r="AA357" s="1"/>
      <c r="AB357" s="1"/>
      <c r="AC357" s="166">
        <v>1</v>
      </c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38"/>
      <c r="AZ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ht="15.75">
      <c r="A358">
        <v>376</v>
      </c>
      <c r="E358" s="42">
        <v>15</v>
      </c>
      <c r="F358" s="133" t="s">
        <v>241</v>
      </c>
      <c r="G358" s="1">
        <v>1</v>
      </c>
      <c r="H358" s="60">
        <v>1</v>
      </c>
      <c r="I358" s="170">
        <v>5</v>
      </c>
      <c r="J358" s="1"/>
      <c r="K358" s="1"/>
      <c r="L358" s="166">
        <v>1</v>
      </c>
      <c r="M358" s="1"/>
      <c r="N358" s="166">
        <v>1</v>
      </c>
      <c r="O358" s="1"/>
      <c r="P358" s="1"/>
      <c r="Q358" s="166">
        <v>1</v>
      </c>
      <c r="R358" s="1"/>
      <c r="S358" s="166">
        <v>1</v>
      </c>
      <c r="T358" s="1"/>
      <c r="U358" s="1"/>
      <c r="V358" s="166">
        <v>1</v>
      </c>
      <c r="W358" s="1"/>
      <c r="X358" s="166">
        <v>1</v>
      </c>
      <c r="Y358" s="1"/>
      <c r="AA358" s="166">
        <v>0.5</v>
      </c>
      <c r="AB358" s="1"/>
      <c r="AC358" s="166">
        <v>1</v>
      </c>
      <c r="AD358" s="1"/>
      <c r="AE358" s="1"/>
      <c r="AF358" s="166">
        <v>1</v>
      </c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38"/>
      <c r="AZ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ht="15.75">
      <c r="A359">
        <v>377</v>
      </c>
      <c r="E359" s="42">
        <v>16</v>
      </c>
      <c r="F359" s="133" t="s">
        <v>242</v>
      </c>
      <c r="G359" s="13">
        <v>1</v>
      </c>
      <c r="H359" s="60">
        <v>1</v>
      </c>
      <c r="I359" s="170">
        <v>5</v>
      </c>
      <c r="J359" s="1"/>
      <c r="K359" s="1"/>
      <c r="L359" s="166">
        <v>1</v>
      </c>
      <c r="M359" s="1"/>
      <c r="N359" s="166">
        <v>1</v>
      </c>
      <c r="O359" s="1"/>
      <c r="P359" s="1"/>
      <c r="Q359" s="166">
        <v>1</v>
      </c>
      <c r="R359" s="1"/>
      <c r="S359" s="166">
        <v>1</v>
      </c>
      <c r="T359" s="1"/>
      <c r="U359" s="1"/>
      <c r="V359" s="166">
        <v>1</v>
      </c>
      <c r="W359" s="1"/>
      <c r="X359" s="166">
        <v>1</v>
      </c>
      <c r="Y359" s="1"/>
      <c r="AA359" s="166">
        <v>0.5</v>
      </c>
      <c r="AB359" s="1"/>
      <c r="AC359" s="166">
        <v>1</v>
      </c>
      <c r="AD359" s="1"/>
      <c r="AE359" s="1"/>
      <c r="AF359" s="166">
        <v>0.5</v>
      </c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38"/>
      <c r="AZ359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ht="15.75">
      <c r="A360">
        <v>378</v>
      </c>
      <c r="E360" s="42">
        <v>17</v>
      </c>
      <c r="F360" s="133" t="s">
        <v>44</v>
      </c>
      <c r="G360" s="131">
        <v>1</v>
      </c>
      <c r="H360" s="60">
        <v>1</v>
      </c>
      <c r="I360" s="170" t="s">
        <v>556</v>
      </c>
      <c r="J360" s="1"/>
      <c r="K360" s="1"/>
      <c r="L360" s="166">
        <v>0.5</v>
      </c>
      <c r="M360" s="1"/>
      <c r="N360" s="166">
        <v>1</v>
      </c>
      <c r="O360" s="1"/>
      <c r="P360" s="1"/>
      <c r="Q360" s="166">
        <v>0.5</v>
      </c>
      <c r="R360" s="1"/>
      <c r="S360" s="166">
        <v>0.5</v>
      </c>
      <c r="T360" s="1"/>
      <c r="U360" s="1"/>
      <c r="V360" s="166">
        <v>0.5</v>
      </c>
      <c r="W360" s="1"/>
      <c r="X360" s="166">
        <v>1</v>
      </c>
      <c r="Y360" s="1"/>
      <c r="AA360" s="166">
        <v>0.5</v>
      </c>
      <c r="AB360" s="1"/>
      <c r="AC360" s="167">
        <v>1</v>
      </c>
      <c r="AD360" s="1"/>
      <c r="AE360" s="1"/>
      <c r="AF360" s="166">
        <v>0.5</v>
      </c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38"/>
      <c r="AZ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ht="15.75" customHeight="1">
      <c r="A361">
        <v>379</v>
      </c>
      <c r="E361" s="42">
        <v>18</v>
      </c>
      <c r="F361" s="133" t="s">
        <v>149</v>
      </c>
      <c r="G361" s="13"/>
      <c r="H361" s="60">
        <v>1</v>
      </c>
      <c r="I361" s="170" t="s">
        <v>556</v>
      </c>
      <c r="J361" s="1"/>
      <c r="K361" s="1"/>
      <c r="L361" s="1"/>
      <c r="M361" s="1"/>
      <c r="N361" s="166">
        <v>1</v>
      </c>
      <c r="O361" s="1"/>
      <c r="P361" s="1"/>
      <c r="Q361" s="1"/>
      <c r="R361" s="1"/>
      <c r="S361" s="166">
        <v>1</v>
      </c>
      <c r="T361" s="1"/>
      <c r="U361" s="1"/>
      <c r="V361" s="1"/>
      <c r="W361" s="1"/>
      <c r="X361" s="166">
        <v>1</v>
      </c>
      <c r="Y361" s="1"/>
      <c r="AA361" s="1"/>
      <c r="AB361" s="1"/>
      <c r="AC361" s="166">
        <v>1</v>
      </c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38"/>
      <c r="AZ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ht="15.75">
      <c r="A362">
        <v>380</v>
      </c>
      <c r="E362" s="42">
        <v>19</v>
      </c>
      <c r="F362" s="133" t="s">
        <v>243</v>
      </c>
      <c r="G362" s="153">
        <v>1</v>
      </c>
      <c r="H362" s="60">
        <v>1</v>
      </c>
      <c r="I362" s="170" t="s">
        <v>556</v>
      </c>
      <c r="J362" s="1"/>
      <c r="K362" s="1"/>
      <c r="L362" s="166">
        <v>1</v>
      </c>
      <c r="M362" s="1"/>
      <c r="N362" s="167">
        <v>1</v>
      </c>
      <c r="O362" s="1"/>
      <c r="P362" s="1"/>
      <c r="Q362" s="166">
        <v>1</v>
      </c>
      <c r="R362" s="1"/>
      <c r="S362" s="166">
        <v>1</v>
      </c>
      <c r="T362" s="1"/>
      <c r="U362" s="1"/>
      <c r="V362" s="166">
        <v>1</v>
      </c>
      <c r="W362" s="1"/>
      <c r="X362" s="166">
        <v>1</v>
      </c>
      <c r="Y362" s="1"/>
      <c r="AA362" s="166">
        <v>0.5</v>
      </c>
      <c r="AB362" s="1"/>
      <c r="AC362" s="166">
        <v>1</v>
      </c>
      <c r="AD362" s="1"/>
      <c r="AE362" s="1"/>
      <c r="AF362" s="166">
        <v>1</v>
      </c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38"/>
      <c r="AZ362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ht="15.75">
      <c r="A363">
        <v>381</v>
      </c>
      <c r="E363" s="42">
        <v>20</v>
      </c>
      <c r="F363" s="133" t="s">
        <v>244</v>
      </c>
      <c r="H363" s="60">
        <v>1</v>
      </c>
      <c r="I363" s="170">
        <v>5</v>
      </c>
      <c r="J363" s="1"/>
      <c r="K363" s="1"/>
      <c r="L363" s="1"/>
      <c r="M363" s="1"/>
      <c r="N363" s="167">
        <v>1</v>
      </c>
      <c r="O363" s="1"/>
      <c r="P363" s="1"/>
      <c r="Q363" s="1"/>
      <c r="R363" s="1"/>
      <c r="S363" s="166">
        <v>0.5</v>
      </c>
      <c r="T363" s="1"/>
      <c r="U363" s="1"/>
      <c r="V363" s="1"/>
      <c r="W363" s="1"/>
      <c r="X363" s="166">
        <v>1</v>
      </c>
      <c r="Y363" s="1"/>
      <c r="AA363" s="1"/>
      <c r="AB363" s="1"/>
      <c r="AC363" s="166">
        <v>1</v>
      </c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38"/>
      <c r="AZ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ht="15.75">
      <c r="A364">
        <v>382</v>
      </c>
      <c r="E364" s="42">
        <v>21</v>
      </c>
      <c r="F364" s="133" t="s">
        <v>245</v>
      </c>
      <c r="G364" s="7">
        <v>1</v>
      </c>
      <c r="H364" s="60">
        <v>1</v>
      </c>
      <c r="I364" s="170" t="s">
        <v>556</v>
      </c>
      <c r="J364" s="1"/>
      <c r="K364" s="1"/>
      <c r="L364" s="166">
        <v>1</v>
      </c>
      <c r="M364" s="1"/>
      <c r="N364" s="167">
        <v>1</v>
      </c>
      <c r="O364" s="1"/>
      <c r="P364" s="1"/>
      <c r="Q364" s="166">
        <v>1</v>
      </c>
      <c r="R364" s="1"/>
      <c r="S364" s="166">
        <v>1</v>
      </c>
      <c r="T364" s="1"/>
      <c r="U364" s="1"/>
      <c r="V364" s="166">
        <v>1</v>
      </c>
      <c r="W364" s="1"/>
      <c r="X364" s="166">
        <v>0.5</v>
      </c>
      <c r="Y364" s="1"/>
      <c r="AA364" s="166">
        <v>0.5</v>
      </c>
      <c r="AB364" s="1"/>
      <c r="AC364" s="166">
        <v>1</v>
      </c>
      <c r="AD364" s="1"/>
      <c r="AE364" s="1"/>
      <c r="AF364" s="166">
        <v>1</v>
      </c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38"/>
      <c r="AZ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ht="15.75">
      <c r="A365">
        <v>383</v>
      </c>
      <c r="E365" s="42">
        <v>22</v>
      </c>
      <c r="F365" s="133" t="s">
        <v>212</v>
      </c>
      <c r="G365" s="53">
        <v>1</v>
      </c>
      <c r="H365" s="60">
        <v>1</v>
      </c>
      <c r="I365" s="170" t="s">
        <v>556</v>
      </c>
      <c r="J365" s="1"/>
      <c r="K365" s="1"/>
      <c r="L365" s="166">
        <v>1</v>
      </c>
      <c r="M365" s="1"/>
      <c r="N365" s="166">
        <v>1</v>
      </c>
      <c r="O365" s="1"/>
      <c r="P365" s="1"/>
      <c r="Q365" s="166">
        <v>1</v>
      </c>
      <c r="R365" s="1"/>
      <c r="S365" s="166">
        <v>1</v>
      </c>
      <c r="T365" s="1"/>
      <c r="U365" s="1"/>
      <c r="V365" s="166">
        <v>1</v>
      </c>
      <c r="W365" s="1"/>
      <c r="X365" s="166">
        <v>1</v>
      </c>
      <c r="Y365" s="1"/>
      <c r="AA365" s="166">
        <v>0.5</v>
      </c>
      <c r="AB365" s="1"/>
      <c r="AC365" s="167">
        <v>1</v>
      </c>
      <c r="AD365" s="1"/>
      <c r="AE365" s="1"/>
      <c r="AF365" s="166">
        <v>0.5</v>
      </c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38"/>
      <c r="AZ365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96" ht="15.75">
      <c r="A366">
        <v>384</v>
      </c>
      <c r="E366" s="42">
        <v>23</v>
      </c>
      <c r="F366" s="133" t="s">
        <v>187</v>
      </c>
      <c r="G366" s="53">
        <v>1</v>
      </c>
      <c r="H366" s="60">
        <v>1</v>
      </c>
      <c r="I366" s="170" t="s">
        <v>556</v>
      </c>
      <c r="J366" s="1"/>
      <c r="K366" s="1"/>
      <c r="L366" s="166">
        <v>0.5</v>
      </c>
      <c r="M366" s="1"/>
      <c r="N366" s="166">
        <v>1</v>
      </c>
      <c r="O366" s="1"/>
      <c r="P366" s="1"/>
      <c r="Q366" s="166">
        <v>1</v>
      </c>
      <c r="R366" s="1"/>
      <c r="S366" s="166">
        <v>1</v>
      </c>
      <c r="T366" s="1"/>
      <c r="U366" s="1"/>
      <c r="V366" s="166">
        <v>0.5</v>
      </c>
      <c r="W366" s="1"/>
      <c r="X366" s="166">
        <v>1</v>
      </c>
      <c r="Y366" s="1"/>
      <c r="AA366" s="166">
        <v>1</v>
      </c>
      <c r="AB366" s="1"/>
      <c r="AC366" s="166">
        <v>1</v>
      </c>
      <c r="AD366" s="1"/>
      <c r="AE366" s="1"/>
      <c r="AF366" s="166">
        <v>0.5</v>
      </c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38"/>
      <c r="AZ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</row>
    <row r="367" spans="1:96" ht="15.75">
      <c r="A367">
        <v>385</v>
      </c>
      <c r="E367" s="42">
        <v>24</v>
      </c>
      <c r="F367" s="133" t="s">
        <v>246</v>
      </c>
      <c r="G367" s="13"/>
      <c r="H367" s="60">
        <v>1</v>
      </c>
      <c r="I367" s="170">
        <v>5</v>
      </c>
      <c r="J367" s="1"/>
      <c r="K367" s="1"/>
      <c r="L367" s="1"/>
      <c r="M367" s="1"/>
      <c r="N367" s="166">
        <v>1</v>
      </c>
      <c r="O367" s="1"/>
      <c r="P367" s="1"/>
      <c r="Q367" s="1"/>
      <c r="R367" s="1"/>
      <c r="S367" s="166">
        <v>1</v>
      </c>
      <c r="T367" s="1"/>
      <c r="U367" s="1"/>
      <c r="V367" s="1"/>
      <c r="W367" s="1"/>
      <c r="X367" s="166">
        <v>1</v>
      </c>
      <c r="Y367" s="1"/>
      <c r="AA367" s="1"/>
      <c r="AB367" s="1"/>
      <c r="AC367" s="166">
        <v>1</v>
      </c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38"/>
      <c r="AZ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</row>
    <row r="368" spans="1:96" ht="15.75">
      <c r="A368">
        <v>386</v>
      </c>
      <c r="E368" s="42">
        <v>25</v>
      </c>
      <c r="F368" s="133" t="s">
        <v>247</v>
      </c>
      <c r="G368" s="153">
        <v>1</v>
      </c>
      <c r="H368" s="60">
        <v>1</v>
      </c>
      <c r="I368" s="170">
        <v>5</v>
      </c>
      <c r="J368" s="1"/>
      <c r="K368" s="1"/>
      <c r="L368" s="166">
        <v>1</v>
      </c>
      <c r="M368" s="1"/>
      <c r="N368" s="167">
        <v>1</v>
      </c>
      <c r="O368" s="1"/>
      <c r="P368" s="1"/>
      <c r="Q368" s="166">
        <v>1</v>
      </c>
      <c r="R368" s="1"/>
      <c r="S368" s="166">
        <v>1</v>
      </c>
      <c r="T368" s="1"/>
      <c r="U368" s="1"/>
      <c r="V368" s="166">
        <v>1</v>
      </c>
      <c r="W368" s="1"/>
      <c r="X368" s="166">
        <v>1</v>
      </c>
      <c r="Y368" s="1"/>
      <c r="AA368" s="166">
        <v>0.5</v>
      </c>
      <c r="AB368" s="1"/>
      <c r="AC368" s="167">
        <v>1</v>
      </c>
      <c r="AD368" s="1"/>
      <c r="AE368" s="1"/>
      <c r="AF368" s="166">
        <v>1</v>
      </c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38"/>
      <c r="AZ368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</row>
    <row r="369" spans="1:96" ht="15.75">
      <c r="A369">
        <v>387</v>
      </c>
      <c r="E369" s="42">
        <v>26</v>
      </c>
      <c r="F369" s="133" t="s">
        <v>248</v>
      </c>
      <c r="G369" s="153">
        <v>1</v>
      </c>
      <c r="H369" s="60">
        <v>1</v>
      </c>
      <c r="I369" s="170" t="s">
        <v>556</v>
      </c>
      <c r="J369" s="1"/>
      <c r="K369" s="1"/>
      <c r="L369" s="166">
        <v>1</v>
      </c>
      <c r="M369" s="1"/>
      <c r="N369" s="166">
        <v>1</v>
      </c>
      <c r="O369" s="1"/>
      <c r="P369" s="1"/>
      <c r="Q369" s="166">
        <v>0.5</v>
      </c>
      <c r="R369" s="1"/>
      <c r="S369" s="166">
        <v>1</v>
      </c>
      <c r="T369" s="1"/>
      <c r="U369" s="1"/>
      <c r="V369" s="166">
        <v>0.5</v>
      </c>
      <c r="W369" s="1"/>
      <c r="X369" s="166">
        <v>1</v>
      </c>
      <c r="Y369" s="1"/>
      <c r="AA369" s="166">
        <v>0.5</v>
      </c>
      <c r="AB369" s="1"/>
      <c r="AC369" s="166">
        <v>1</v>
      </c>
      <c r="AD369" s="1"/>
      <c r="AE369" s="1"/>
      <c r="AF369" s="166">
        <v>1</v>
      </c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38"/>
      <c r="AZ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</row>
    <row r="370" spans="1:96" ht="15.75">
      <c r="A370">
        <v>388</v>
      </c>
      <c r="E370" s="42">
        <v>27</v>
      </c>
      <c r="F370" s="133" t="s">
        <v>507</v>
      </c>
      <c r="G370" s="153">
        <v>1</v>
      </c>
      <c r="H370" s="60">
        <v>1</v>
      </c>
      <c r="I370" s="170">
        <v>5</v>
      </c>
      <c r="J370" s="1"/>
      <c r="K370" s="1"/>
      <c r="L370" s="166">
        <v>1</v>
      </c>
      <c r="M370" s="1"/>
      <c r="N370" s="166">
        <v>1</v>
      </c>
      <c r="O370" s="1"/>
      <c r="P370" s="1"/>
      <c r="Q370" s="166">
        <v>1</v>
      </c>
      <c r="R370" s="1"/>
      <c r="S370" s="166">
        <v>1</v>
      </c>
      <c r="T370" s="1"/>
      <c r="U370" s="1"/>
      <c r="V370" s="166">
        <v>1</v>
      </c>
      <c r="W370" s="1"/>
      <c r="X370" s="166">
        <v>1</v>
      </c>
      <c r="Y370" s="1"/>
      <c r="AA370" s="166">
        <v>0.5</v>
      </c>
      <c r="AB370" s="1"/>
      <c r="AC370" s="166">
        <v>1</v>
      </c>
      <c r="AD370" s="1"/>
      <c r="AE370" s="1"/>
      <c r="AF370" s="166">
        <v>1</v>
      </c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38"/>
      <c r="AZ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</row>
    <row r="371" spans="1:96" ht="15.75">
      <c r="A371">
        <v>389</v>
      </c>
      <c r="E371" s="42">
        <v>28</v>
      </c>
      <c r="F371" s="133" t="s">
        <v>249</v>
      </c>
      <c r="G371" s="153">
        <v>1</v>
      </c>
      <c r="H371" s="60">
        <v>1</v>
      </c>
      <c r="I371" s="170" t="s">
        <v>556</v>
      </c>
      <c r="J371" s="1"/>
      <c r="K371" s="1"/>
      <c r="L371" s="166">
        <v>0.5</v>
      </c>
      <c r="M371" s="1"/>
      <c r="N371" s="166">
        <v>1</v>
      </c>
      <c r="O371" s="1"/>
      <c r="P371" s="1"/>
      <c r="Q371" s="166">
        <v>0.5</v>
      </c>
      <c r="R371" s="1"/>
      <c r="S371" s="166">
        <v>1</v>
      </c>
      <c r="T371" s="1"/>
      <c r="U371" s="1"/>
      <c r="V371" s="166">
        <v>0.5</v>
      </c>
      <c r="W371" s="1"/>
      <c r="X371" s="166">
        <v>1</v>
      </c>
      <c r="Y371" s="1"/>
      <c r="AA371" s="167">
        <v>0.5</v>
      </c>
      <c r="AB371" s="1"/>
      <c r="AC371" s="167">
        <v>1</v>
      </c>
      <c r="AD371" s="1"/>
      <c r="AE371" s="1"/>
      <c r="AF371" s="166">
        <v>0.5</v>
      </c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38"/>
      <c r="AZ37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</row>
    <row r="372" spans="1:96" ht="15.75">
      <c r="A372">
        <v>390</v>
      </c>
      <c r="E372" s="42">
        <v>29</v>
      </c>
      <c r="F372" s="133" t="s">
        <v>371</v>
      </c>
      <c r="G372" s="153">
        <v>1</v>
      </c>
      <c r="H372" s="60">
        <v>1</v>
      </c>
      <c r="I372" s="170" t="s">
        <v>556</v>
      </c>
      <c r="J372" s="1"/>
      <c r="K372" s="1"/>
      <c r="L372" s="166">
        <v>0.5</v>
      </c>
      <c r="M372" s="1"/>
      <c r="N372" s="166">
        <v>1</v>
      </c>
      <c r="O372" s="1"/>
      <c r="P372" s="1"/>
      <c r="Q372" s="166">
        <v>0.5</v>
      </c>
      <c r="R372" s="1"/>
      <c r="S372" s="166">
        <v>1</v>
      </c>
      <c r="T372" s="1"/>
      <c r="U372" s="1"/>
      <c r="V372" s="166">
        <v>1</v>
      </c>
      <c r="W372" s="1"/>
      <c r="X372" s="166">
        <v>1</v>
      </c>
      <c r="Y372" s="1"/>
      <c r="AA372" s="166">
        <v>0.5</v>
      </c>
      <c r="AB372" s="1"/>
      <c r="AC372" s="166">
        <v>1</v>
      </c>
      <c r="AD372" s="1"/>
      <c r="AE372" s="1"/>
      <c r="AF372" s="166">
        <v>0.5</v>
      </c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38"/>
      <c r="AZ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</row>
    <row r="373" spans="1:96" ht="15.75">
      <c r="A373">
        <v>391</v>
      </c>
      <c r="E373" s="42">
        <v>30</v>
      </c>
      <c r="F373" s="133" t="s">
        <v>250</v>
      </c>
      <c r="G373" s="154">
        <v>1</v>
      </c>
      <c r="H373" s="60">
        <v>1</v>
      </c>
      <c r="I373" s="170" t="s">
        <v>556</v>
      </c>
      <c r="J373" s="1"/>
      <c r="K373" s="1"/>
      <c r="L373" s="166">
        <v>1</v>
      </c>
      <c r="M373" s="1"/>
      <c r="N373" s="166">
        <v>1</v>
      </c>
      <c r="O373" s="1"/>
      <c r="P373" s="1"/>
      <c r="Q373" s="166">
        <v>1</v>
      </c>
      <c r="R373" s="1"/>
      <c r="S373" s="166">
        <v>1</v>
      </c>
      <c r="T373" s="1"/>
      <c r="U373" s="1"/>
      <c r="V373" s="166">
        <v>1</v>
      </c>
      <c r="W373" s="1"/>
      <c r="X373" s="166">
        <v>1</v>
      </c>
      <c r="Y373" s="1"/>
      <c r="AA373" s="166">
        <v>0.5</v>
      </c>
      <c r="AB373" s="1"/>
      <c r="AC373" s="166">
        <v>1</v>
      </c>
      <c r="AD373" s="1"/>
      <c r="AE373" s="1"/>
      <c r="AF373" s="166">
        <v>1</v>
      </c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29"/>
      <c r="AT373" s="29"/>
      <c r="AU373" s="29"/>
      <c r="AV373" s="29"/>
      <c r="AW373" s="29"/>
      <c r="AX373" s="29"/>
      <c r="AY373" s="38"/>
      <c r="AZ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</row>
    <row r="374" spans="1:96" ht="15.75">
      <c r="A374">
        <v>392</v>
      </c>
      <c r="E374" s="42">
        <v>31</v>
      </c>
      <c r="F374" s="133" t="s">
        <v>251</v>
      </c>
      <c r="G374" s="29"/>
      <c r="H374" s="60">
        <v>1</v>
      </c>
      <c r="I374" s="170" t="s">
        <v>556</v>
      </c>
      <c r="J374" s="1"/>
      <c r="K374" s="1"/>
      <c r="L374" s="1"/>
      <c r="M374" s="1"/>
      <c r="N374" s="166">
        <v>1</v>
      </c>
      <c r="O374" s="1"/>
      <c r="P374" s="1"/>
      <c r="Q374" s="1"/>
      <c r="R374" s="1"/>
      <c r="S374" s="166">
        <v>1</v>
      </c>
      <c r="T374" s="1"/>
      <c r="U374" s="1"/>
      <c r="V374" s="1"/>
      <c r="W374" s="1"/>
      <c r="X374" s="166">
        <v>1</v>
      </c>
      <c r="Y374" s="1"/>
      <c r="AA374" s="1"/>
      <c r="AB374" s="1"/>
      <c r="AC374" s="166">
        <v>1</v>
      </c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29"/>
      <c r="AT374" s="29"/>
      <c r="AU374" s="29"/>
      <c r="AV374" s="29"/>
      <c r="AW374" s="29"/>
      <c r="AX374" s="29"/>
      <c r="AY374" s="38"/>
      <c r="AZ374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</row>
    <row r="375" spans="1:96" ht="15.75">
      <c r="A375">
        <v>393</v>
      </c>
      <c r="E375" s="42">
        <v>32</v>
      </c>
      <c r="F375" s="133" t="s">
        <v>252</v>
      </c>
      <c r="G375" s="7"/>
      <c r="H375" s="60">
        <v>1</v>
      </c>
      <c r="I375" s="170" t="s">
        <v>556</v>
      </c>
      <c r="J375" s="1"/>
      <c r="K375" s="1"/>
      <c r="L375" s="1"/>
      <c r="M375" s="1"/>
      <c r="N375" s="166">
        <v>1</v>
      </c>
      <c r="O375" s="1"/>
      <c r="P375" s="1"/>
      <c r="Q375" s="1"/>
      <c r="R375" s="1"/>
      <c r="S375" s="166">
        <v>0.5</v>
      </c>
      <c r="T375" s="1"/>
      <c r="U375" s="1"/>
      <c r="V375" s="1"/>
      <c r="W375" s="1"/>
      <c r="X375" s="166">
        <v>1</v>
      </c>
      <c r="Y375" s="1"/>
      <c r="AA375" s="1"/>
      <c r="AB375" s="1"/>
      <c r="AC375" s="166">
        <v>1</v>
      </c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38"/>
      <c r="AZ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</row>
    <row r="376" spans="1:96" ht="15.75">
      <c r="A376">
        <v>394</v>
      </c>
      <c r="E376" s="42">
        <v>33</v>
      </c>
      <c r="F376" s="133" t="s">
        <v>366</v>
      </c>
      <c r="G376" s="53">
        <v>1</v>
      </c>
      <c r="H376" s="60">
        <v>1</v>
      </c>
      <c r="I376" s="170" t="s">
        <v>553</v>
      </c>
      <c r="J376" s="1"/>
      <c r="K376" s="1"/>
      <c r="L376" s="166">
        <v>1</v>
      </c>
      <c r="M376" s="1"/>
      <c r="N376" s="166">
        <v>1</v>
      </c>
      <c r="O376" s="1"/>
      <c r="P376" s="1"/>
      <c r="Q376" s="166">
        <v>1</v>
      </c>
      <c r="R376" s="1"/>
      <c r="S376" s="166">
        <v>1</v>
      </c>
      <c r="T376" s="1"/>
      <c r="U376" s="1"/>
      <c r="V376" s="166">
        <v>1</v>
      </c>
      <c r="W376" s="1"/>
      <c r="X376" s="166">
        <v>1</v>
      </c>
      <c r="Y376" s="1"/>
      <c r="AA376" s="166">
        <v>0.5</v>
      </c>
      <c r="AB376" s="1"/>
      <c r="AC376" s="167">
        <v>1</v>
      </c>
      <c r="AD376" s="1"/>
      <c r="AE376" s="1"/>
      <c r="AF376" s="166">
        <v>0.5</v>
      </c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38"/>
      <c r="AZ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</row>
    <row r="377" spans="1:96" ht="15.75">
      <c r="A377">
        <v>395</v>
      </c>
      <c r="E377" s="42">
        <v>34</v>
      </c>
      <c r="F377" s="133" t="s">
        <v>253</v>
      </c>
      <c r="G377" s="155">
        <v>1</v>
      </c>
      <c r="H377" s="60">
        <v>1</v>
      </c>
      <c r="I377" s="170" t="s">
        <v>556</v>
      </c>
      <c r="J377" s="1"/>
      <c r="K377" s="1"/>
      <c r="L377" s="166">
        <v>1</v>
      </c>
      <c r="M377" s="1"/>
      <c r="N377" s="166">
        <v>1</v>
      </c>
      <c r="O377" s="1"/>
      <c r="P377" s="1"/>
      <c r="Q377" s="166">
        <v>0.5</v>
      </c>
      <c r="R377" s="1"/>
      <c r="S377" s="166">
        <v>1</v>
      </c>
      <c r="T377" s="1"/>
      <c r="U377" s="1"/>
      <c r="V377" s="166">
        <v>1</v>
      </c>
      <c r="W377" s="1"/>
      <c r="X377" s="166">
        <v>1</v>
      </c>
      <c r="Y377" s="1"/>
      <c r="AA377" s="166">
        <v>0.5</v>
      </c>
      <c r="AB377" s="1"/>
      <c r="AC377" s="167">
        <v>1</v>
      </c>
      <c r="AD377" s="1"/>
      <c r="AE377" s="1"/>
      <c r="AF377" s="166">
        <v>0.5</v>
      </c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29"/>
      <c r="AT377" s="29"/>
      <c r="AU377" s="29"/>
      <c r="AV377" s="29"/>
      <c r="AW377" s="29"/>
      <c r="AX377" s="29"/>
      <c r="AY377" s="38"/>
      <c r="AZ377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</row>
    <row r="378" spans="1:96" ht="15.75">
      <c r="A378">
        <v>396</v>
      </c>
      <c r="E378" s="42">
        <v>35</v>
      </c>
      <c r="F378" s="133" t="s">
        <v>254</v>
      </c>
      <c r="G378" s="68"/>
      <c r="H378" s="60">
        <v>1</v>
      </c>
      <c r="I378" s="170" t="s">
        <v>556</v>
      </c>
      <c r="K378" s="39"/>
      <c r="L378" s="39"/>
      <c r="M378" s="39"/>
      <c r="N378" s="39"/>
      <c r="O378" s="39"/>
      <c r="P378" s="39"/>
      <c r="Q378" s="39"/>
      <c r="R378" s="39"/>
      <c r="S378" s="166">
        <v>1</v>
      </c>
      <c r="T378" s="39"/>
      <c r="U378" s="39"/>
      <c r="V378" s="39"/>
      <c r="W378" s="39"/>
      <c r="X378" s="166">
        <v>1</v>
      </c>
      <c r="Y378" s="39"/>
      <c r="AA378" s="39"/>
      <c r="AB378" s="39"/>
      <c r="AC378" s="166">
        <v>1</v>
      </c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29"/>
      <c r="AT378" s="29"/>
      <c r="AU378" s="29"/>
      <c r="AV378" s="29"/>
      <c r="AW378" s="29"/>
      <c r="AX378" s="29"/>
      <c r="AY378" s="38"/>
      <c r="AZ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</row>
    <row r="379" spans="1:96" ht="15.75">
      <c r="A379">
        <v>397</v>
      </c>
      <c r="E379" s="42">
        <v>36</v>
      </c>
      <c r="F379" s="133" t="s">
        <v>255</v>
      </c>
      <c r="G379" s="29">
        <v>1</v>
      </c>
      <c r="H379" s="60">
        <v>1</v>
      </c>
      <c r="I379" s="170" t="s">
        <v>556</v>
      </c>
      <c r="J379" s="1"/>
      <c r="K379" s="1"/>
      <c r="L379" s="166">
        <v>0.5</v>
      </c>
      <c r="M379" s="1"/>
      <c r="N379" s="1"/>
      <c r="O379" s="1"/>
      <c r="P379" s="1"/>
      <c r="Q379" s="166">
        <v>1</v>
      </c>
      <c r="R379" s="1"/>
      <c r="S379" s="166">
        <v>1</v>
      </c>
      <c r="T379" s="1"/>
      <c r="U379" s="1"/>
      <c r="V379" s="166">
        <v>0.5</v>
      </c>
      <c r="W379" s="1"/>
      <c r="X379" s="166">
        <v>1</v>
      </c>
      <c r="Y379" s="1"/>
      <c r="AA379" s="166">
        <v>0.5</v>
      </c>
      <c r="AB379" s="1"/>
      <c r="AC379" s="166">
        <v>1</v>
      </c>
      <c r="AD379" s="1"/>
      <c r="AE379" s="1"/>
      <c r="AF379" s="166">
        <v>1</v>
      </c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29"/>
      <c r="AT379" s="29"/>
      <c r="AU379" s="29"/>
      <c r="AV379" s="29"/>
      <c r="AW379" s="29"/>
      <c r="AX379" s="29"/>
      <c r="AY379" s="38"/>
      <c r="AZ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</row>
    <row r="380" spans="1:96" ht="15.75">
      <c r="A380">
        <v>398</v>
      </c>
      <c r="E380" s="42">
        <v>37</v>
      </c>
      <c r="F380" s="133" t="s">
        <v>256</v>
      </c>
      <c r="G380" s="13"/>
      <c r="H380" s="60">
        <v>1</v>
      </c>
      <c r="I380" s="170" t="s">
        <v>556</v>
      </c>
      <c r="J380" s="1"/>
      <c r="K380" s="1"/>
      <c r="L380" s="1"/>
      <c r="M380" s="1"/>
      <c r="N380" s="166">
        <v>1</v>
      </c>
      <c r="O380" s="1"/>
      <c r="P380" s="1"/>
      <c r="Q380" s="1"/>
      <c r="R380" s="1"/>
      <c r="S380" s="166">
        <v>0.5</v>
      </c>
      <c r="T380" s="1"/>
      <c r="U380" s="1"/>
      <c r="V380" s="1"/>
      <c r="W380" s="1"/>
      <c r="X380" s="166">
        <v>0.5</v>
      </c>
      <c r="Y380" s="1"/>
      <c r="Z380" s="1"/>
      <c r="AA380" s="1"/>
      <c r="AB380" s="1"/>
      <c r="AC380" s="166">
        <v>0.5</v>
      </c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38"/>
      <c r="AZ380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</row>
    <row r="381" spans="1:96" ht="15.75">
      <c r="A381">
        <v>399</v>
      </c>
      <c r="E381" s="42">
        <v>38</v>
      </c>
      <c r="F381" s="133" t="s">
        <v>257</v>
      </c>
      <c r="G381" s="13"/>
      <c r="H381" s="60">
        <v>1</v>
      </c>
      <c r="I381" s="170">
        <v>5</v>
      </c>
      <c r="J381" s="1"/>
      <c r="K381" s="1"/>
      <c r="L381" s="1"/>
      <c r="M381" s="1"/>
      <c r="N381" s="167">
        <v>1</v>
      </c>
      <c r="O381" s="1"/>
      <c r="P381" s="1"/>
      <c r="Q381" s="1"/>
      <c r="R381" s="1"/>
      <c r="S381" s="166">
        <v>1</v>
      </c>
      <c r="T381" s="1"/>
      <c r="U381" s="1"/>
      <c r="V381" s="1"/>
      <c r="W381" s="1"/>
      <c r="X381" s="166">
        <v>0.5</v>
      </c>
      <c r="Y381" s="1"/>
      <c r="Z381" s="1"/>
      <c r="AA381" s="1"/>
      <c r="AB381" s="1"/>
      <c r="AC381" s="166">
        <v>1</v>
      </c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38"/>
      <c r="AZ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</row>
    <row r="382" spans="1:96" ht="15.75">
      <c r="A382">
        <v>400</v>
      </c>
      <c r="E382" s="42">
        <v>39</v>
      </c>
      <c r="F382" s="133" t="s">
        <v>43</v>
      </c>
      <c r="G382" s="68"/>
      <c r="H382" s="60">
        <v>1</v>
      </c>
      <c r="I382" s="170" t="s">
        <v>556</v>
      </c>
      <c r="J382" s="1"/>
      <c r="K382" s="1"/>
      <c r="L382" s="1"/>
      <c r="M382" s="1"/>
      <c r="N382" s="166">
        <v>1</v>
      </c>
      <c r="O382" s="1"/>
      <c r="P382" s="1"/>
      <c r="Q382" s="1"/>
      <c r="R382" s="1"/>
      <c r="S382" s="166">
        <v>1</v>
      </c>
      <c r="T382" s="1"/>
      <c r="U382" s="1"/>
      <c r="V382" s="1"/>
      <c r="W382" s="1"/>
      <c r="X382" s="166">
        <v>1</v>
      </c>
      <c r="Y382" s="1"/>
      <c r="Z382" s="1"/>
      <c r="AA382" s="1"/>
      <c r="AB382" s="1"/>
      <c r="AC382" s="166">
        <v>1</v>
      </c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29"/>
      <c r="AT382" s="29"/>
      <c r="AU382" s="29"/>
      <c r="AV382" s="29"/>
      <c r="AW382" s="29"/>
      <c r="AX382" s="29"/>
      <c r="AY382" s="38"/>
      <c r="AZ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</row>
    <row r="383" spans="1:96" ht="15.75">
      <c r="A383">
        <v>401</v>
      </c>
      <c r="E383" s="42">
        <v>40</v>
      </c>
      <c r="F383" s="133" t="s">
        <v>258</v>
      </c>
      <c r="G383" s="131"/>
      <c r="H383" s="60">
        <v>1</v>
      </c>
      <c r="I383" s="170">
        <v>5</v>
      </c>
      <c r="J383" s="1"/>
      <c r="K383" s="1"/>
      <c r="L383" s="1"/>
      <c r="M383" s="1"/>
      <c r="N383" s="166">
        <v>1</v>
      </c>
      <c r="O383" s="1"/>
      <c r="P383" s="1"/>
      <c r="Q383" s="1"/>
      <c r="R383" s="1"/>
      <c r="S383" s="166">
        <v>1</v>
      </c>
      <c r="T383" s="1"/>
      <c r="U383" s="1"/>
      <c r="V383" s="1"/>
      <c r="W383" s="1"/>
      <c r="X383" s="166">
        <v>0.5</v>
      </c>
      <c r="Y383" s="1"/>
      <c r="Z383" s="1"/>
      <c r="AA383" s="1"/>
      <c r="AB383" s="1"/>
      <c r="AC383" s="166">
        <v>0.5</v>
      </c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38"/>
      <c r="AZ383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</row>
    <row r="384" spans="1:96" ht="15.75">
      <c r="A384">
        <v>402</v>
      </c>
      <c r="E384" s="42">
        <v>41</v>
      </c>
      <c r="F384" s="133" t="s">
        <v>259</v>
      </c>
      <c r="G384" s="148"/>
      <c r="H384" s="60">
        <v>1</v>
      </c>
      <c r="I384" s="170" t="s">
        <v>556</v>
      </c>
      <c r="J384" s="49"/>
      <c r="K384" s="49"/>
      <c r="L384" s="49"/>
      <c r="M384" s="49"/>
      <c r="N384" s="168">
        <v>1</v>
      </c>
      <c r="O384" s="49"/>
      <c r="P384" s="49"/>
      <c r="Q384" s="49"/>
      <c r="R384" s="49"/>
      <c r="S384" s="168">
        <v>1</v>
      </c>
      <c r="T384" s="49"/>
      <c r="U384" s="49"/>
      <c r="V384" s="49"/>
      <c r="W384" s="49"/>
      <c r="X384" s="168">
        <v>1</v>
      </c>
      <c r="Y384" s="49"/>
      <c r="Z384" s="49"/>
      <c r="AA384" s="49"/>
      <c r="AB384" s="49"/>
      <c r="AC384" s="168">
        <v>1</v>
      </c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29"/>
      <c r="AT384" s="29"/>
      <c r="AU384" s="29"/>
      <c r="AV384" s="29"/>
      <c r="AW384" s="29"/>
      <c r="AX384" s="29"/>
      <c r="AY384" s="38"/>
      <c r="AZ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</row>
    <row r="385" spans="1:96" ht="15.75">
      <c r="A385">
        <v>403</v>
      </c>
      <c r="E385" s="42">
        <v>42</v>
      </c>
      <c r="F385" s="133" t="s">
        <v>260</v>
      </c>
      <c r="G385" s="68"/>
      <c r="H385" s="60">
        <v>1</v>
      </c>
      <c r="I385" s="170" t="s">
        <v>556</v>
      </c>
      <c r="J385" s="49"/>
      <c r="K385" s="49"/>
      <c r="L385" s="49"/>
      <c r="M385" s="49"/>
      <c r="N385" s="168">
        <v>1</v>
      </c>
      <c r="O385" s="49"/>
      <c r="P385" s="49"/>
      <c r="Q385" s="49"/>
      <c r="R385" s="49"/>
      <c r="S385" s="168">
        <v>1</v>
      </c>
      <c r="T385" s="49"/>
      <c r="U385" s="49"/>
      <c r="V385" s="49"/>
      <c r="W385" s="49"/>
      <c r="X385" s="168">
        <v>1</v>
      </c>
      <c r="Y385" s="49"/>
      <c r="Z385" s="49"/>
      <c r="AA385" s="49"/>
      <c r="AB385" s="49"/>
      <c r="AC385" s="168">
        <v>1</v>
      </c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29"/>
      <c r="AT385" s="29"/>
      <c r="AU385" s="29"/>
      <c r="AV385" s="29"/>
      <c r="AW385" s="29"/>
      <c r="AX385" s="29"/>
      <c r="AY385" s="38"/>
      <c r="AZ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</row>
    <row r="386" spans="1:96" ht="15.75">
      <c r="A386">
        <v>404</v>
      </c>
      <c r="E386" s="42">
        <v>43</v>
      </c>
      <c r="F386" s="133" t="s">
        <v>261</v>
      </c>
      <c r="G386" s="148"/>
      <c r="H386" s="60">
        <v>1</v>
      </c>
      <c r="I386" s="170" t="s">
        <v>556</v>
      </c>
      <c r="J386" s="1"/>
      <c r="K386" s="1"/>
      <c r="L386" s="1"/>
      <c r="M386" s="1"/>
      <c r="N386" s="166">
        <v>1</v>
      </c>
      <c r="O386" s="1"/>
      <c r="P386" s="1"/>
      <c r="Q386" s="1"/>
      <c r="R386" s="1"/>
      <c r="S386" s="166">
        <v>1</v>
      </c>
      <c r="T386" s="1"/>
      <c r="U386" s="1"/>
      <c r="V386" s="1"/>
      <c r="W386" s="1"/>
      <c r="X386" s="166">
        <v>1</v>
      </c>
      <c r="Y386" s="1"/>
      <c r="Z386" s="1"/>
      <c r="AA386" s="1"/>
      <c r="AB386" s="1"/>
      <c r="AC386" s="166">
        <v>1</v>
      </c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29"/>
      <c r="AT386" s="29"/>
      <c r="AU386" s="29"/>
      <c r="AV386" s="29"/>
      <c r="AW386" s="29"/>
      <c r="AX386" s="29"/>
      <c r="AY386" s="38"/>
      <c r="AZ386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</row>
    <row r="387" spans="1:96" s="30" customFormat="1" ht="15.75">
      <c r="A387">
        <v>405</v>
      </c>
      <c r="B387"/>
      <c r="C387" s="51"/>
      <c r="D387" s="51"/>
      <c r="E387" s="42">
        <v>44</v>
      </c>
      <c r="F387" s="133" t="s">
        <v>262</v>
      </c>
      <c r="G387" s="68"/>
      <c r="H387" s="60">
        <v>1</v>
      </c>
      <c r="I387" s="170">
        <v>5</v>
      </c>
      <c r="J387" s="1"/>
      <c r="K387" s="1"/>
      <c r="L387" s="1"/>
      <c r="M387" s="1"/>
      <c r="N387" s="166">
        <v>0.5</v>
      </c>
      <c r="O387" s="1"/>
      <c r="P387" s="1"/>
      <c r="Q387" s="1"/>
      <c r="R387" s="1"/>
      <c r="S387" s="166">
        <v>1</v>
      </c>
      <c r="T387" s="1"/>
      <c r="U387" s="1"/>
      <c r="V387" s="1"/>
      <c r="W387" s="1"/>
      <c r="X387" s="166">
        <v>0.5</v>
      </c>
      <c r="Y387" s="1"/>
      <c r="Z387" s="1"/>
      <c r="AA387" s="1"/>
      <c r="AB387" s="1"/>
      <c r="AC387" s="166">
        <v>0.5</v>
      </c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29"/>
      <c r="AT387" s="29"/>
      <c r="AU387" s="29"/>
      <c r="AV387" s="29"/>
      <c r="AW387" s="29"/>
      <c r="AX387" s="29"/>
      <c r="AY387" s="38"/>
      <c r="AZ387" s="1"/>
      <c r="BA387"/>
      <c r="BB387"/>
      <c r="BC387"/>
      <c r="BD387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</row>
    <row r="388" spans="1:96" s="30" customFormat="1" ht="15.75">
      <c r="A388">
        <v>406</v>
      </c>
      <c r="B388"/>
      <c r="C388" s="51"/>
      <c r="D388" s="51"/>
      <c r="E388" s="42">
        <v>45</v>
      </c>
      <c r="F388" s="133" t="s">
        <v>263</v>
      </c>
      <c r="G388" s="131"/>
      <c r="H388" s="60">
        <v>1</v>
      </c>
      <c r="I388" s="170" t="s">
        <v>556</v>
      </c>
      <c r="J388" s="1"/>
      <c r="K388" s="1"/>
      <c r="L388" s="1"/>
      <c r="M388" s="1"/>
      <c r="N388" s="166">
        <v>1</v>
      </c>
      <c r="O388" s="1"/>
      <c r="P388" s="1"/>
      <c r="Q388" s="1"/>
      <c r="R388" s="1"/>
      <c r="S388" s="166">
        <v>1</v>
      </c>
      <c r="T388" s="1"/>
      <c r="U388" s="1"/>
      <c r="V388" s="1"/>
      <c r="W388" s="1"/>
      <c r="X388" s="166">
        <v>1</v>
      </c>
      <c r="Y388" s="1"/>
      <c r="Z388" s="1"/>
      <c r="AA388" s="1"/>
      <c r="AB388" s="1"/>
      <c r="AC388" s="166">
        <v>1</v>
      </c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38"/>
      <c r="AZ388" s="1"/>
      <c r="BA388"/>
      <c r="BB388"/>
      <c r="BC388"/>
      <c r="BD388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</row>
    <row r="389" spans="1:96" s="30" customFormat="1" ht="15.75">
      <c r="A389">
        <v>407</v>
      </c>
      <c r="B389"/>
      <c r="C389" s="51"/>
      <c r="D389" s="51"/>
      <c r="E389" s="42">
        <v>46</v>
      </c>
      <c r="F389" s="133" t="s">
        <v>264</v>
      </c>
      <c r="G389" s="29"/>
      <c r="H389" s="60">
        <v>1</v>
      </c>
      <c r="I389" s="170" t="s">
        <v>556</v>
      </c>
      <c r="J389" s="1"/>
      <c r="K389" s="1"/>
      <c r="L389" s="1"/>
      <c r="M389" s="1"/>
      <c r="N389" s="166">
        <v>1</v>
      </c>
      <c r="O389" s="1"/>
      <c r="P389" s="1"/>
      <c r="Q389" s="1"/>
      <c r="R389" s="1"/>
      <c r="S389" s="166">
        <v>1</v>
      </c>
      <c r="T389" s="1"/>
      <c r="U389" s="1"/>
      <c r="V389" s="1"/>
      <c r="W389" s="1"/>
      <c r="X389" s="166">
        <v>1</v>
      </c>
      <c r="Y389" s="1"/>
      <c r="Z389" s="1"/>
      <c r="AA389" s="1"/>
      <c r="AB389" s="1"/>
      <c r="AC389" s="166">
        <v>1</v>
      </c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29"/>
      <c r="AT389" s="29"/>
      <c r="AU389" s="29"/>
      <c r="AV389" s="29"/>
      <c r="AW389" s="29"/>
      <c r="AX389" s="29"/>
      <c r="AY389" s="38"/>
      <c r="AZ389"/>
      <c r="BA389"/>
      <c r="BB389"/>
      <c r="BC389"/>
      <c r="BD389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</row>
    <row r="390" spans="1:96" ht="15.75">
      <c r="A390">
        <v>408</v>
      </c>
      <c r="E390" s="42">
        <v>47</v>
      </c>
      <c r="F390" s="133" t="s">
        <v>265</v>
      </c>
      <c r="G390" s="29"/>
      <c r="H390" s="60">
        <v>1</v>
      </c>
      <c r="I390" s="170" t="s">
        <v>556</v>
      </c>
      <c r="J390" s="1"/>
      <c r="K390" s="1"/>
      <c r="L390" s="1"/>
      <c r="M390" s="1"/>
      <c r="N390" s="166">
        <v>1</v>
      </c>
      <c r="O390" s="1"/>
      <c r="P390" s="1"/>
      <c r="Q390" s="1"/>
      <c r="R390" s="1"/>
      <c r="S390" s="166">
        <v>1</v>
      </c>
      <c r="T390" s="1"/>
      <c r="U390" s="1"/>
      <c r="V390" s="1"/>
      <c r="W390" s="1"/>
      <c r="X390" s="166">
        <v>1</v>
      </c>
      <c r="Y390" s="1"/>
      <c r="Z390" s="1"/>
      <c r="AA390" s="1"/>
      <c r="AB390" s="1"/>
      <c r="AC390" s="166">
        <v>1</v>
      </c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29"/>
      <c r="AT390" s="29"/>
      <c r="AU390" s="29"/>
      <c r="AV390" s="29"/>
      <c r="AW390" s="29"/>
      <c r="AX390" s="29"/>
      <c r="AY390" s="38"/>
      <c r="AZ390" s="1"/>
      <c r="BE390" s="1"/>
      <c r="BF390" s="1"/>
      <c r="BG390" s="1"/>
      <c r="BH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</row>
    <row r="391" spans="1:96" ht="15.75">
      <c r="A391">
        <v>409</v>
      </c>
      <c r="E391" s="42">
        <v>48</v>
      </c>
      <c r="F391" s="133" t="s">
        <v>266</v>
      </c>
      <c r="G391" s="29"/>
      <c r="H391" s="60">
        <v>1</v>
      </c>
      <c r="I391" s="170" t="s">
        <v>556</v>
      </c>
      <c r="J391" s="1"/>
      <c r="K391" s="1"/>
      <c r="L391" s="1"/>
      <c r="M391" s="1"/>
      <c r="N391" s="166">
        <v>0.5</v>
      </c>
      <c r="O391" s="1"/>
      <c r="P391" s="1"/>
      <c r="Q391" s="1"/>
      <c r="R391" s="1"/>
      <c r="S391" s="166">
        <v>1</v>
      </c>
      <c r="T391" s="1"/>
      <c r="U391" s="1"/>
      <c r="V391" s="1"/>
      <c r="W391" s="1"/>
      <c r="X391" s="166">
        <v>0.5</v>
      </c>
      <c r="Y391" s="1"/>
      <c r="Z391" s="1"/>
      <c r="AA391" s="1"/>
      <c r="AB391" s="1"/>
      <c r="AC391" s="166">
        <v>0.5</v>
      </c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29"/>
      <c r="AT391" s="29"/>
      <c r="AU391" s="29"/>
      <c r="AV391" s="29"/>
      <c r="AW391" s="29"/>
      <c r="AX391" s="29"/>
      <c r="AY391" s="38"/>
      <c r="AZ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</row>
    <row r="392" spans="1:52" ht="15.75">
      <c r="A392">
        <v>410</v>
      </c>
      <c r="C392" s="73"/>
      <c r="D392" s="73"/>
      <c r="E392" s="42">
        <v>49</v>
      </c>
      <c r="F392" s="133" t="s">
        <v>267</v>
      </c>
      <c r="G392" s="74"/>
      <c r="H392" s="67">
        <v>1</v>
      </c>
      <c r="I392" s="174" t="s">
        <v>556</v>
      </c>
      <c r="J392" s="1"/>
      <c r="K392" s="1"/>
      <c r="L392" s="1"/>
      <c r="M392" s="1"/>
      <c r="N392" s="166">
        <v>1</v>
      </c>
      <c r="O392" s="1"/>
      <c r="P392" s="1"/>
      <c r="Q392" s="1"/>
      <c r="R392" s="1"/>
      <c r="S392" s="166">
        <v>1</v>
      </c>
      <c r="T392" s="1"/>
      <c r="U392" s="1"/>
      <c r="V392" s="1"/>
      <c r="W392" s="1"/>
      <c r="X392" s="166">
        <v>0.5</v>
      </c>
      <c r="Y392" s="1"/>
      <c r="Z392" s="1"/>
      <c r="AA392" s="1"/>
      <c r="AB392" s="1"/>
      <c r="AC392" s="166">
        <v>0.5</v>
      </c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74"/>
      <c r="AT392" s="74"/>
      <c r="AU392" s="74"/>
      <c r="AV392" s="74"/>
      <c r="AW392" s="74"/>
      <c r="AX392" s="74"/>
      <c r="AY392" s="38"/>
      <c r="AZ392"/>
    </row>
    <row r="393" spans="1:96" ht="15.75">
      <c r="A393">
        <v>411</v>
      </c>
      <c r="C393" s="73"/>
      <c r="D393" s="73"/>
      <c r="E393" s="42">
        <v>50</v>
      </c>
      <c r="F393" s="133" t="s">
        <v>268</v>
      </c>
      <c r="G393" s="74"/>
      <c r="H393" s="67">
        <v>1</v>
      </c>
      <c r="I393" s="174" t="s">
        <v>556</v>
      </c>
      <c r="J393" s="1"/>
      <c r="K393" s="1"/>
      <c r="L393" s="1"/>
      <c r="M393" s="1"/>
      <c r="N393" s="166">
        <v>1</v>
      </c>
      <c r="O393" s="1"/>
      <c r="P393" s="1"/>
      <c r="Q393" s="1"/>
      <c r="R393" s="1"/>
      <c r="S393" s="166">
        <v>1</v>
      </c>
      <c r="T393" s="1"/>
      <c r="U393" s="1"/>
      <c r="V393" s="1"/>
      <c r="W393" s="1"/>
      <c r="X393" s="166">
        <v>1</v>
      </c>
      <c r="Y393" s="1"/>
      <c r="Z393" s="1"/>
      <c r="AA393" s="1"/>
      <c r="AB393" s="1"/>
      <c r="AC393" s="166">
        <v>1</v>
      </c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74"/>
      <c r="AT393" s="74"/>
      <c r="AU393" s="74"/>
      <c r="AV393" s="74"/>
      <c r="AW393" s="74"/>
      <c r="AX393" s="74"/>
      <c r="AY393" s="38"/>
      <c r="AZ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</row>
    <row r="394" spans="1:96" ht="15.75">
      <c r="A394">
        <v>412</v>
      </c>
      <c r="C394" s="73"/>
      <c r="D394" s="73"/>
      <c r="E394" s="42">
        <v>51</v>
      </c>
      <c r="F394" s="133" t="s">
        <v>269</v>
      </c>
      <c r="G394" s="74"/>
      <c r="H394" s="67">
        <v>1</v>
      </c>
      <c r="I394" s="174">
        <v>5</v>
      </c>
      <c r="J394" s="1"/>
      <c r="K394" s="1"/>
      <c r="L394" s="1"/>
      <c r="M394" s="1"/>
      <c r="N394" s="166">
        <v>0.5</v>
      </c>
      <c r="O394" s="1"/>
      <c r="P394" s="1"/>
      <c r="Q394" s="1"/>
      <c r="R394" s="1"/>
      <c r="S394" s="166">
        <v>1</v>
      </c>
      <c r="T394" s="1"/>
      <c r="U394" s="1"/>
      <c r="V394" s="1"/>
      <c r="W394" s="1"/>
      <c r="X394" s="166">
        <v>0.5</v>
      </c>
      <c r="Y394" s="1"/>
      <c r="Z394" s="1"/>
      <c r="AA394" s="1"/>
      <c r="AB394" s="1"/>
      <c r="AC394" s="166">
        <v>1</v>
      </c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74"/>
      <c r="AT394" s="74"/>
      <c r="AU394" s="74"/>
      <c r="AV394" s="74"/>
      <c r="AW394" s="74"/>
      <c r="AX394" s="74"/>
      <c r="AY394" s="38"/>
      <c r="AZ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</row>
    <row r="395" spans="1:96" ht="15.75">
      <c r="A395">
        <v>413</v>
      </c>
      <c r="E395" s="42">
        <v>52</v>
      </c>
      <c r="F395" s="133" t="s">
        <v>270</v>
      </c>
      <c r="G395" s="134"/>
      <c r="H395" s="60">
        <v>1</v>
      </c>
      <c r="I395" s="170" t="s">
        <v>556</v>
      </c>
      <c r="J395" s="1"/>
      <c r="K395" s="1"/>
      <c r="L395" s="1"/>
      <c r="M395" s="1"/>
      <c r="N395" s="166">
        <v>1</v>
      </c>
      <c r="O395" s="1"/>
      <c r="P395" s="1"/>
      <c r="Q395" s="1"/>
      <c r="R395" s="1"/>
      <c r="S395" s="166">
        <v>1</v>
      </c>
      <c r="T395" s="1"/>
      <c r="U395" s="1"/>
      <c r="V395" s="1"/>
      <c r="W395" s="1"/>
      <c r="X395" s="166">
        <v>1</v>
      </c>
      <c r="Y395" s="1"/>
      <c r="Z395" s="1"/>
      <c r="AA395" s="1"/>
      <c r="AB395" s="1"/>
      <c r="AC395" s="166">
        <v>1</v>
      </c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39"/>
      <c r="AT395" s="39"/>
      <c r="AU395" s="39"/>
      <c r="AV395" s="39"/>
      <c r="AW395" s="39"/>
      <c r="AX395" s="39"/>
      <c r="AY395" s="38"/>
      <c r="AZ395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</row>
    <row r="396" spans="5:96" ht="15.75">
      <c r="E396" s="42"/>
      <c r="F396" s="133" t="s">
        <v>560</v>
      </c>
      <c r="G396" s="134"/>
      <c r="H396" s="60">
        <v>1</v>
      </c>
      <c r="I396" s="170">
        <v>3</v>
      </c>
      <c r="J396" s="1"/>
      <c r="K396" s="1"/>
      <c r="L396" s="1"/>
      <c r="M396" s="1"/>
      <c r="N396" s="1"/>
      <c r="O396" s="1"/>
      <c r="P396" s="1"/>
      <c r="Q396" s="1"/>
      <c r="R396" s="1"/>
      <c r="S396" s="166">
        <v>1</v>
      </c>
      <c r="T396" s="1"/>
      <c r="U396" s="1"/>
      <c r="V396" s="1"/>
      <c r="W396" s="1"/>
      <c r="X396" s="166">
        <v>0.5</v>
      </c>
      <c r="Y396" s="1"/>
      <c r="Z396" s="1"/>
      <c r="AA396" s="1"/>
      <c r="AB396" s="1"/>
      <c r="AC396" s="166">
        <v>1</v>
      </c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39"/>
      <c r="AT396" s="39"/>
      <c r="AU396" s="39"/>
      <c r="AV396" s="39"/>
      <c r="AW396" s="39"/>
      <c r="AX396" s="39"/>
      <c r="AY396" s="38"/>
      <c r="AZ396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</row>
    <row r="397" spans="5:96" ht="15.75">
      <c r="E397" s="42"/>
      <c r="F397" s="133" t="s">
        <v>561</v>
      </c>
      <c r="G397" s="134"/>
      <c r="H397" s="60">
        <v>1</v>
      </c>
      <c r="I397" s="170">
        <v>3</v>
      </c>
      <c r="J397" s="1"/>
      <c r="K397" s="1"/>
      <c r="L397" s="1"/>
      <c r="M397" s="1"/>
      <c r="N397" s="1"/>
      <c r="O397" s="1"/>
      <c r="P397" s="1"/>
      <c r="Q397" s="1"/>
      <c r="R397" s="1"/>
      <c r="S397" s="166">
        <v>1</v>
      </c>
      <c r="T397" s="1"/>
      <c r="U397" s="1"/>
      <c r="V397" s="1"/>
      <c r="W397" s="1"/>
      <c r="X397" s="166">
        <v>0.5</v>
      </c>
      <c r="Y397" s="1"/>
      <c r="Z397" s="1"/>
      <c r="AA397" s="1"/>
      <c r="AB397" s="1"/>
      <c r="AC397" s="166">
        <v>0.5</v>
      </c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39"/>
      <c r="AT397" s="39"/>
      <c r="AU397" s="39"/>
      <c r="AV397" s="39"/>
      <c r="AW397" s="39"/>
      <c r="AX397" s="39"/>
      <c r="AY397" s="38"/>
      <c r="AZ397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</row>
    <row r="398" spans="5:96" ht="15.75">
      <c r="E398" s="42"/>
      <c r="F398" s="133" t="s">
        <v>562</v>
      </c>
      <c r="G398" s="134"/>
      <c r="H398" s="60">
        <v>1</v>
      </c>
      <c r="I398" s="170">
        <v>3</v>
      </c>
      <c r="J398" s="1"/>
      <c r="K398" s="1"/>
      <c r="L398" s="1"/>
      <c r="M398" s="1"/>
      <c r="N398" s="1"/>
      <c r="O398" s="1"/>
      <c r="P398" s="1"/>
      <c r="Q398" s="1"/>
      <c r="R398" s="1"/>
      <c r="S398" s="166">
        <v>1</v>
      </c>
      <c r="T398" s="1"/>
      <c r="U398" s="1"/>
      <c r="V398" s="1"/>
      <c r="W398" s="1"/>
      <c r="X398" s="166">
        <v>1</v>
      </c>
      <c r="Y398" s="1"/>
      <c r="Z398" s="1"/>
      <c r="AA398" s="1"/>
      <c r="AB398" s="1"/>
      <c r="AC398" s="166">
        <v>1</v>
      </c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39"/>
      <c r="AT398" s="39"/>
      <c r="AU398" s="39"/>
      <c r="AV398" s="39"/>
      <c r="AW398" s="39"/>
      <c r="AX398" s="39"/>
      <c r="AY398" s="38"/>
      <c r="AZ398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</row>
    <row r="399" spans="5:96" ht="15.75">
      <c r="E399" s="42"/>
      <c r="F399" s="133" t="s">
        <v>563</v>
      </c>
      <c r="G399" s="134"/>
      <c r="H399" s="60">
        <v>1</v>
      </c>
      <c r="I399" s="170">
        <v>3</v>
      </c>
      <c r="J399" s="1"/>
      <c r="K399" s="1"/>
      <c r="L399" s="1"/>
      <c r="M399" s="1"/>
      <c r="N399" s="1"/>
      <c r="O399" s="1"/>
      <c r="P399" s="1"/>
      <c r="Q399" s="1"/>
      <c r="R399" s="1"/>
      <c r="S399" s="166">
        <v>1</v>
      </c>
      <c r="T399" s="1"/>
      <c r="U399" s="1"/>
      <c r="V399" s="1"/>
      <c r="W399" s="1"/>
      <c r="X399" s="166">
        <v>1</v>
      </c>
      <c r="Y399" s="1"/>
      <c r="Z399" s="1"/>
      <c r="AA399" s="1"/>
      <c r="AB399" s="1"/>
      <c r="AC399" s="166">
        <v>1</v>
      </c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39"/>
      <c r="AT399" s="39"/>
      <c r="AU399" s="39"/>
      <c r="AV399" s="39"/>
      <c r="AW399" s="39"/>
      <c r="AX399" s="39"/>
      <c r="AY399" s="38"/>
      <c r="AZ399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</row>
    <row r="400" spans="5:96" ht="15.75">
      <c r="E400" s="42"/>
      <c r="F400" s="133" t="s">
        <v>564</v>
      </c>
      <c r="G400" s="134"/>
      <c r="H400" s="60">
        <v>1</v>
      </c>
      <c r="I400" s="170">
        <v>3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66">
        <v>0.5</v>
      </c>
      <c r="Y400" s="1"/>
      <c r="Z400" s="1"/>
      <c r="AA400" s="1"/>
      <c r="AB400" s="1"/>
      <c r="AC400" s="166">
        <v>0.5</v>
      </c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39"/>
      <c r="AT400" s="39"/>
      <c r="AU400" s="39"/>
      <c r="AV400" s="39"/>
      <c r="AW400" s="39"/>
      <c r="AX400" s="39"/>
      <c r="AY400" s="38"/>
      <c r="AZ400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</row>
    <row r="401" spans="5:96" ht="15.75">
      <c r="E401" s="42"/>
      <c r="F401" s="133" t="s">
        <v>607</v>
      </c>
      <c r="G401" s="134"/>
      <c r="H401" s="60">
        <v>1</v>
      </c>
      <c r="I401" s="170">
        <v>3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66">
        <v>0.5</v>
      </c>
      <c r="Y401" s="1"/>
      <c r="Z401" s="1"/>
      <c r="AA401" s="1"/>
      <c r="AB401" s="1"/>
      <c r="AC401" s="166">
        <v>0.5</v>
      </c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39"/>
      <c r="AT401" s="39"/>
      <c r="AU401" s="39"/>
      <c r="AV401" s="39"/>
      <c r="AW401" s="39"/>
      <c r="AX401" s="39"/>
      <c r="AY401" s="38"/>
      <c r="AZ40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</row>
    <row r="402" spans="5:96" ht="15.75">
      <c r="E402" s="42"/>
      <c r="F402" s="133" t="s">
        <v>565</v>
      </c>
      <c r="G402" s="134"/>
      <c r="H402" s="60">
        <v>1</v>
      </c>
      <c r="I402" s="170">
        <v>3</v>
      </c>
      <c r="J402" s="1"/>
      <c r="K402" s="1"/>
      <c r="L402" s="1"/>
      <c r="M402" s="1"/>
      <c r="N402" s="1"/>
      <c r="O402" s="1"/>
      <c r="P402" s="1"/>
      <c r="Q402" s="1"/>
      <c r="R402" s="1"/>
      <c r="S402" s="166">
        <v>1</v>
      </c>
      <c r="T402" s="1"/>
      <c r="U402" s="1"/>
      <c r="V402" s="1"/>
      <c r="W402" s="1"/>
      <c r="X402" s="166">
        <v>0.5</v>
      </c>
      <c r="Y402" s="1"/>
      <c r="Z402" s="1"/>
      <c r="AA402" s="1"/>
      <c r="AB402" s="1"/>
      <c r="AC402" s="166">
        <v>1</v>
      </c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39"/>
      <c r="AT402" s="39"/>
      <c r="AU402" s="39"/>
      <c r="AV402" s="39"/>
      <c r="AW402" s="39"/>
      <c r="AX402" s="39"/>
      <c r="AY402" s="38"/>
      <c r="AZ402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</row>
    <row r="403" spans="5:96" ht="15.75">
      <c r="E403" s="42">
        <v>53</v>
      </c>
      <c r="F403" s="133" t="s">
        <v>283</v>
      </c>
      <c r="G403" s="134"/>
      <c r="H403" s="60">
        <v>1</v>
      </c>
      <c r="I403" s="170"/>
      <c r="J403" s="1"/>
      <c r="K403" s="166">
        <v>1</v>
      </c>
      <c r="L403" s="1"/>
      <c r="M403" s="1"/>
      <c r="N403" s="1"/>
      <c r="O403" s="1"/>
      <c r="P403" s="166">
        <v>0.5</v>
      </c>
      <c r="Q403" s="1"/>
      <c r="R403" s="1"/>
      <c r="S403" s="1"/>
      <c r="T403" s="1"/>
      <c r="U403" s="166">
        <v>0</v>
      </c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39"/>
      <c r="AT403" s="39"/>
      <c r="AU403" s="39"/>
      <c r="AV403" s="39"/>
      <c r="AW403" s="39"/>
      <c r="AX403" s="39"/>
      <c r="AY403" s="38"/>
      <c r="AZ403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</row>
    <row r="404" spans="1:96" ht="15.75">
      <c r="A404">
        <v>416</v>
      </c>
      <c r="E404" s="55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8"/>
      <c r="AZ404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</row>
    <row r="405" spans="1:96" ht="15.75">
      <c r="A405">
        <v>417</v>
      </c>
      <c r="E405" s="45"/>
      <c r="F405" s="60"/>
      <c r="G405" s="60"/>
      <c r="H405" s="60"/>
      <c r="I405" s="170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  <c r="AR405" s="141"/>
      <c r="AS405" s="141"/>
      <c r="AT405" s="141"/>
      <c r="AU405" s="141"/>
      <c r="AV405" s="141"/>
      <c r="AW405" s="141"/>
      <c r="AX405" s="141"/>
      <c r="AY405" s="140"/>
      <c r="AZ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</row>
    <row r="406" spans="1:72" ht="18">
      <c r="A406">
        <v>418</v>
      </c>
      <c r="C406" s="51">
        <v>18</v>
      </c>
      <c r="E406" s="46"/>
      <c r="F406" s="47" t="s">
        <v>16</v>
      </c>
      <c r="G406" s="58" t="s">
        <v>1</v>
      </c>
      <c r="H406" s="58" t="s">
        <v>1</v>
      </c>
      <c r="I406" s="180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  <c r="AT406" s="159"/>
      <c r="AU406" s="159"/>
      <c r="AV406" s="159"/>
      <c r="AW406" s="159"/>
      <c r="AX406" s="159"/>
      <c r="AY406" s="38"/>
      <c r="AZ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ht="15.75">
      <c r="A407">
        <v>419</v>
      </c>
      <c r="E407" s="77"/>
      <c r="F407" s="79">
        <f>'RESUM MENSUAL ENVASOS'!F18</f>
        <v>4718</v>
      </c>
      <c r="G407" s="67"/>
      <c r="H407" s="67"/>
      <c r="I407" s="174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139"/>
      <c r="AK407" s="139"/>
      <c r="AL407" s="13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38"/>
      <c r="AZ407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ht="15.75">
      <c r="A408">
        <v>420</v>
      </c>
      <c r="E408" s="55"/>
      <c r="F408" s="43" t="s">
        <v>6</v>
      </c>
      <c r="G408" s="43"/>
      <c r="H408" s="16" t="s">
        <v>1</v>
      </c>
      <c r="I408" s="172"/>
      <c r="J408" s="143"/>
      <c r="K408" s="143">
        <f aca="true" t="shared" si="30" ref="K408:AC408">K7</f>
        <v>1</v>
      </c>
      <c r="L408" s="143">
        <f t="shared" si="30"/>
        <v>2</v>
      </c>
      <c r="M408" s="143">
        <f t="shared" si="30"/>
        <v>5</v>
      </c>
      <c r="N408" s="143">
        <f t="shared" si="30"/>
        <v>6</v>
      </c>
      <c r="O408" s="143">
        <f t="shared" si="30"/>
        <v>7</v>
      </c>
      <c r="P408" s="143">
        <f t="shared" si="30"/>
        <v>8</v>
      </c>
      <c r="Q408" s="143">
        <f t="shared" si="30"/>
        <v>9</v>
      </c>
      <c r="R408" s="143">
        <f t="shared" si="30"/>
        <v>12</v>
      </c>
      <c r="S408" s="143">
        <f t="shared" si="30"/>
        <v>13</v>
      </c>
      <c r="T408" s="143">
        <f t="shared" si="30"/>
        <v>14</v>
      </c>
      <c r="U408" s="143">
        <f t="shared" si="30"/>
        <v>15</v>
      </c>
      <c r="V408" s="143">
        <f t="shared" si="30"/>
        <v>16</v>
      </c>
      <c r="W408" s="143">
        <f t="shared" si="30"/>
        <v>19</v>
      </c>
      <c r="X408" s="143">
        <f t="shared" si="30"/>
        <v>20</v>
      </c>
      <c r="Y408" s="143">
        <f t="shared" si="30"/>
        <v>21</v>
      </c>
      <c r="Z408" s="143">
        <f t="shared" si="30"/>
        <v>22</v>
      </c>
      <c r="AA408" s="143">
        <f t="shared" si="30"/>
        <v>23</v>
      </c>
      <c r="AB408" s="143">
        <f t="shared" si="30"/>
        <v>26</v>
      </c>
      <c r="AC408" s="143">
        <f t="shared" si="30"/>
        <v>27</v>
      </c>
      <c r="AD408" s="143">
        <f aca="true" t="shared" si="31" ref="AD408:AN408">AD7</f>
        <v>28</v>
      </c>
      <c r="AE408" s="143">
        <f t="shared" si="31"/>
        <v>29</v>
      </c>
      <c r="AF408" s="143">
        <f t="shared" si="31"/>
        <v>30</v>
      </c>
      <c r="AG408" s="143">
        <f t="shared" si="31"/>
        <v>0</v>
      </c>
      <c r="AH408" s="143">
        <f t="shared" si="31"/>
        <v>0</v>
      </c>
      <c r="AI408" s="143">
        <f t="shared" si="31"/>
        <v>0</v>
      </c>
      <c r="AJ408" s="143">
        <f t="shared" si="31"/>
        <v>0</v>
      </c>
      <c r="AK408" s="143">
        <f t="shared" si="31"/>
        <v>0</v>
      </c>
      <c r="AL408" s="143">
        <f t="shared" si="31"/>
        <v>0</v>
      </c>
      <c r="AM408" s="143">
        <f t="shared" si="31"/>
        <v>0</v>
      </c>
      <c r="AN408" s="143">
        <f t="shared" si="31"/>
        <v>0</v>
      </c>
      <c r="AO408" s="143">
        <f aca="true" t="shared" si="32" ref="AO408:AX408">AO7</f>
        <v>0</v>
      </c>
      <c r="AP408" s="143">
        <f t="shared" si="32"/>
        <v>0</v>
      </c>
      <c r="AQ408" s="143">
        <f t="shared" si="32"/>
        <v>0</v>
      </c>
      <c r="AR408" s="143">
        <f t="shared" si="32"/>
        <v>0</v>
      </c>
      <c r="AS408" s="143">
        <f t="shared" si="32"/>
        <v>0</v>
      </c>
      <c r="AT408" s="143">
        <f t="shared" si="32"/>
        <v>0</v>
      </c>
      <c r="AU408" s="143">
        <f t="shared" si="32"/>
        <v>0</v>
      </c>
      <c r="AV408" s="143">
        <f t="shared" si="32"/>
        <v>0</v>
      </c>
      <c r="AW408" s="143">
        <f t="shared" si="32"/>
        <v>0</v>
      </c>
      <c r="AX408" s="143">
        <f t="shared" si="32"/>
        <v>0</v>
      </c>
      <c r="AY408" s="38"/>
      <c r="AZ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ht="15.75">
      <c r="A409">
        <v>421</v>
      </c>
      <c r="E409" s="42">
        <v>1</v>
      </c>
      <c r="F409" s="133" t="s">
        <v>508</v>
      </c>
      <c r="G409" s="134"/>
      <c r="H409" s="60">
        <v>1</v>
      </c>
      <c r="I409" s="170" t="s">
        <v>556</v>
      </c>
      <c r="J409" s="143"/>
      <c r="K409" s="166">
        <v>0.5</v>
      </c>
      <c r="L409" s="143"/>
      <c r="M409" s="143"/>
      <c r="N409" s="143"/>
      <c r="O409" s="143"/>
      <c r="P409" s="166">
        <v>0.5</v>
      </c>
      <c r="Q409" s="143"/>
      <c r="R409" s="143"/>
      <c r="S409" s="143"/>
      <c r="T409" s="143"/>
      <c r="U409" s="166">
        <v>0.5</v>
      </c>
      <c r="V409" s="143"/>
      <c r="W409" s="143"/>
      <c r="X409" s="143"/>
      <c r="Y409" s="143"/>
      <c r="Z409" s="166">
        <v>0</v>
      </c>
      <c r="AA409" s="143"/>
      <c r="AB409" s="143"/>
      <c r="AC409" s="143"/>
      <c r="AD409" s="143"/>
      <c r="AE409" s="166">
        <v>1</v>
      </c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  <c r="AV409" s="143"/>
      <c r="AW409" s="143"/>
      <c r="AX409" s="39"/>
      <c r="AY409" s="38"/>
      <c r="AZ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ht="15.75">
      <c r="A410">
        <v>422</v>
      </c>
      <c r="E410" s="42">
        <v>2</v>
      </c>
      <c r="F410" s="133" t="s">
        <v>413</v>
      </c>
      <c r="G410" s="134">
        <v>1</v>
      </c>
      <c r="H410" s="60">
        <v>1</v>
      </c>
      <c r="I410" s="170" t="s">
        <v>556</v>
      </c>
      <c r="J410" s="143"/>
      <c r="K410" s="166">
        <v>0.5</v>
      </c>
      <c r="L410" s="143"/>
      <c r="M410" s="166">
        <v>0.5</v>
      </c>
      <c r="N410" s="143"/>
      <c r="O410" s="143"/>
      <c r="P410" s="166">
        <v>1</v>
      </c>
      <c r="Q410" s="143"/>
      <c r="R410" s="166">
        <v>0.5</v>
      </c>
      <c r="S410" s="143"/>
      <c r="T410" s="143"/>
      <c r="U410" s="166">
        <v>1</v>
      </c>
      <c r="V410" s="143"/>
      <c r="W410" s="166">
        <v>0.5</v>
      </c>
      <c r="X410" s="143"/>
      <c r="Y410" s="143"/>
      <c r="Z410" s="166">
        <v>1</v>
      </c>
      <c r="AA410" s="143"/>
      <c r="AB410" s="166">
        <v>0.5</v>
      </c>
      <c r="AC410" s="143"/>
      <c r="AD410" s="143"/>
      <c r="AE410" s="166">
        <v>0.5</v>
      </c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39"/>
      <c r="AY410" s="38"/>
      <c r="AZ410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ht="15.75">
      <c r="A411">
        <v>423</v>
      </c>
      <c r="E411" s="42">
        <v>3</v>
      </c>
      <c r="F411" s="133" t="s">
        <v>414</v>
      </c>
      <c r="G411" s="134">
        <v>1</v>
      </c>
      <c r="H411" s="60">
        <v>1</v>
      </c>
      <c r="I411" s="170" t="s">
        <v>556</v>
      </c>
      <c r="J411" s="143"/>
      <c r="K411" s="166">
        <v>1</v>
      </c>
      <c r="L411" s="143"/>
      <c r="M411" s="166">
        <v>0.5</v>
      </c>
      <c r="N411" s="143"/>
      <c r="O411" s="143"/>
      <c r="P411" s="166">
        <v>1</v>
      </c>
      <c r="Q411" s="143"/>
      <c r="R411" s="166">
        <v>1</v>
      </c>
      <c r="S411" s="143"/>
      <c r="T411" s="143"/>
      <c r="U411" s="166">
        <v>0.5</v>
      </c>
      <c r="V411" s="143"/>
      <c r="W411" s="166">
        <v>1</v>
      </c>
      <c r="X411" s="143"/>
      <c r="Y411" s="143"/>
      <c r="Z411" s="166">
        <v>1</v>
      </c>
      <c r="AA411" s="143"/>
      <c r="AB411" s="166">
        <v>1</v>
      </c>
      <c r="AC411" s="143"/>
      <c r="AD411" s="143"/>
      <c r="AE411" s="166">
        <v>0.5</v>
      </c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  <c r="AV411" s="143"/>
      <c r="AW411" s="143"/>
      <c r="AX411" s="39"/>
      <c r="AY411" s="38"/>
      <c r="AZ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96" ht="15.75">
      <c r="A412">
        <v>424</v>
      </c>
      <c r="E412" s="42">
        <v>4</v>
      </c>
      <c r="F412" s="133" t="s">
        <v>415</v>
      </c>
      <c r="H412" s="60">
        <v>1</v>
      </c>
      <c r="I412" s="170">
        <v>5</v>
      </c>
      <c r="J412" s="143"/>
      <c r="K412" s="166">
        <v>1</v>
      </c>
      <c r="L412" s="143"/>
      <c r="M412" s="143"/>
      <c r="N412" s="143"/>
      <c r="O412" s="143"/>
      <c r="P412" s="166">
        <v>0.5</v>
      </c>
      <c r="Q412" s="143"/>
      <c r="R412" s="143"/>
      <c r="S412" s="143"/>
      <c r="T412" s="143"/>
      <c r="U412" s="166">
        <v>0.5</v>
      </c>
      <c r="V412" s="143"/>
      <c r="W412" s="143"/>
      <c r="X412" s="143"/>
      <c r="Y412" s="143"/>
      <c r="Z412" s="166">
        <v>1</v>
      </c>
      <c r="AA412" s="143"/>
      <c r="AB412" s="143"/>
      <c r="AC412" s="143"/>
      <c r="AD412" s="143"/>
      <c r="AE412" s="166">
        <v>1</v>
      </c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  <c r="AV412" s="143"/>
      <c r="AW412" s="143"/>
      <c r="AX412" s="39"/>
      <c r="AY412" s="38"/>
      <c r="AZ412" s="39"/>
      <c r="BA412" s="39"/>
      <c r="BB412" s="39"/>
      <c r="BC412" s="39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</row>
    <row r="413" spans="1:72" ht="15.75">
      <c r="A413">
        <v>425</v>
      </c>
      <c r="E413" s="42">
        <v>5</v>
      </c>
      <c r="F413" s="133" t="s">
        <v>158</v>
      </c>
      <c r="H413" s="60">
        <v>1</v>
      </c>
      <c r="I413" s="170">
        <v>5</v>
      </c>
      <c r="J413" s="143"/>
      <c r="K413" s="166">
        <v>0.5</v>
      </c>
      <c r="L413" s="143"/>
      <c r="M413" s="143"/>
      <c r="N413" s="143"/>
      <c r="O413" s="143"/>
      <c r="P413" s="166">
        <v>0.5</v>
      </c>
      <c r="Q413" s="143"/>
      <c r="R413" s="166">
        <v>0.5</v>
      </c>
      <c r="S413" s="143"/>
      <c r="T413" s="143"/>
      <c r="U413" s="166">
        <v>0.5</v>
      </c>
      <c r="V413" s="143"/>
      <c r="W413" s="143"/>
      <c r="X413" s="143"/>
      <c r="Y413" s="143"/>
      <c r="Z413" s="166">
        <v>0.5</v>
      </c>
      <c r="AA413" s="143"/>
      <c r="AB413" s="143"/>
      <c r="AC413" s="143"/>
      <c r="AD413" s="143"/>
      <c r="AE413" s="166">
        <v>0.5</v>
      </c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  <c r="AV413" s="143"/>
      <c r="AW413" s="143"/>
      <c r="AX413" s="39"/>
      <c r="AY413" s="38"/>
      <c r="AZ413" s="39"/>
      <c r="BA413" s="39"/>
      <c r="BB413" s="39"/>
      <c r="BC413" s="39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ht="15.75">
      <c r="A414">
        <v>426</v>
      </c>
      <c r="E414" s="42">
        <v>6</v>
      </c>
      <c r="F414" s="133" t="s">
        <v>159</v>
      </c>
      <c r="G414" s="134">
        <v>1</v>
      </c>
      <c r="H414" s="60">
        <v>1</v>
      </c>
      <c r="I414" s="170" t="s">
        <v>556</v>
      </c>
      <c r="J414" s="143"/>
      <c r="K414" s="166">
        <v>0.5</v>
      </c>
      <c r="L414" s="143"/>
      <c r="M414" s="166">
        <v>0.5</v>
      </c>
      <c r="N414" s="143"/>
      <c r="O414" s="143"/>
      <c r="P414" s="166">
        <v>1</v>
      </c>
      <c r="Q414" s="143"/>
      <c r="R414" s="166">
        <v>0.5</v>
      </c>
      <c r="S414" s="143"/>
      <c r="T414" s="143"/>
      <c r="U414" s="166">
        <v>1</v>
      </c>
      <c r="V414" s="143"/>
      <c r="W414" s="166">
        <v>1</v>
      </c>
      <c r="X414" s="143"/>
      <c r="Y414" s="143"/>
      <c r="Z414" s="166">
        <v>0.5</v>
      </c>
      <c r="AA414" s="143"/>
      <c r="AB414" s="166">
        <v>0.5</v>
      </c>
      <c r="AC414" s="143"/>
      <c r="AD414" s="143"/>
      <c r="AE414" s="166">
        <v>1</v>
      </c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39"/>
      <c r="AY414" s="38"/>
      <c r="AZ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ht="15.75">
      <c r="A415">
        <v>427</v>
      </c>
      <c r="E415" s="42">
        <v>7</v>
      </c>
      <c r="F415" s="133" t="s">
        <v>509</v>
      </c>
      <c r="G415" s="134">
        <v>1</v>
      </c>
      <c r="H415" s="60">
        <v>1</v>
      </c>
      <c r="I415" s="170">
        <v>5</v>
      </c>
      <c r="J415" s="143"/>
      <c r="K415" s="166">
        <v>1</v>
      </c>
      <c r="L415" s="143"/>
      <c r="M415" s="166">
        <v>1</v>
      </c>
      <c r="N415" s="143"/>
      <c r="O415" s="143"/>
      <c r="P415" s="166">
        <v>1</v>
      </c>
      <c r="Q415" s="143"/>
      <c r="R415" s="166">
        <v>1</v>
      </c>
      <c r="S415" s="143"/>
      <c r="T415" s="143"/>
      <c r="U415" s="166">
        <v>1</v>
      </c>
      <c r="V415" s="143"/>
      <c r="W415" s="166">
        <v>1</v>
      </c>
      <c r="X415" s="143"/>
      <c r="Y415" s="143"/>
      <c r="Z415" s="166">
        <v>1</v>
      </c>
      <c r="AA415" s="143"/>
      <c r="AB415" s="166">
        <v>1</v>
      </c>
      <c r="AC415" s="143"/>
      <c r="AD415" s="143"/>
      <c r="AE415" s="166">
        <v>1</v>
      </c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  <c r="AV415" s="143"/>
      <c r="AW415" s="143"/>
      <c r="AX415" s="39"/>
      <c r="AY415" s="38"/>
      <c r="AZ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ht="15.75">
      <c r="A416">
        <v>428</v>
      </c>
      <c r="E416" s="42">
        <v>8</v>
      </c>
      <c r="F416" s="133" t="s">
        <v>82</v>
      </c>
      <c r="H416" s="60">
        <v>1</v>
      </c>
      <c r="I416" s="170" t="s">
        <v>556</v>
      </c>
      <c r="J416" s="143"/>
      <c r="K416" s="166">
        <v>1</v>
      </c>
      <c r="L416" s="143"/>
      <c r="M416" s="143"/>
      <c r="N416" s="143"/>
      <c r="O416" s="143"/>
      <c r="P416" s="166">
        <v>0.5</v>
      </c>
      <c r="Q416" s="143"/>
      <c r="R416" s="143"/>
      <c r="S416" s="143"/>
      <c r="T416" s="143"/>
      <c r="U416" s="143"/>
      <c r="V416" s="143"/>
      <c r="W416" s="143"/>
      <c r="X416" s="143"/>
      <c r="Y416" s="143"/>
      <c r="Z416" s="166">
        <v>1</v>
      </c>
      <c r="AA416" s="143"/>
      <c r="AB416" s="143"/>
      <c r="AC416" s="143"/>
      <c r="AD416" s="143"/>
      <c r="AE416" s="166">
        <v>1</v>
      </c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39"/>
      <c r="AY416" s="38"/>
      <c r="AZ416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ht="15.75">
      <c r="A417">
        <v>429</v>
      </c>
      <c r="E417" s="42">
        <v>9</v>
      </c>
      <c r="F417" s="133" t="s">
        <v>416</v>
      </c>
      <c r="H417" s="60">
        <v>1</v>
      </c>
      <c r="I417" s="170" t="s">
        <v>556</v>
      </c>
      <c r="J417" s="143"/>
      <c r="K417" s="166">
        <v>1</v>
      </c>
      <c r="L417" s="143"/>
      <c r="M417" s="143"/>
      <c r="N417" s="143"/>
      <c r="O417" s="143"/>
      <c r="P417" s="167">
        <v>1</v>
      </c>
      <c r="Q417" s="143"/>
      <c r="R417" s="143"/>
      <c r="S417" s="143"/>
      <c r="T417" s="143"/>
      <c r="U417" s="167">
        <v>1</v>
      </c>
      <c r="V417" s="143"/>
      <c r="W417" s="143"/>
      <c r="X417" s="143"/>
      <c r="Y417" s="143"/>
      <c r="Z417" s="166">
        <v>1</v>
      </c>
      <c r="AA417" s="143"/>
      <c r="AB417" s="143"/>
      <c r="AC417" s="143"/>
      <c r="AD417" s="143"/>
      <c r="AE417" s="166">
        <v>1</v>
      </c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  <c r="AV417" s="143"/>
      <c r="AW417" s="143"/>
      <c r="AX417" s="39"/>
      <c r="AY417" s="38"/>
      <c r="AZ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ht="15.75">
      <c r="A418">
        <v>430</v>
      </c>
      <c r="E418" s="42">
        <v>10</v>
      </c>
      <c r="F418" s="133" t="s">
        <v>160</v>
      </c>
      <c r="G418" s="134"/>
      <c r="H418" s="16">
        <v>1</v>
      </c>
      <c r="I418" s="172" t="s">
        <v>556</v>
      </c>
      <c r="J418" s="143"/>
      <c r="K418" s="166">
        <v>1</v>
      </c>
      <c r="L418" s="143"/>
      <c r="M418" s="143"/>
      <c r="N418" s="143"/>
      <c r="O418" s="143"/>
      <c r="P418" s="166">
        <v>1</v>
      </c>
      <c r="Q418" s="143"/>
      <c r="R418" s="143"/>
      <c r="S418" s="143"/>
      <c r="T418" s="143"/>
      <c r="U418" s="166">
        <v>1</v>
      </c>
      <c r="V418" s="143"/>
      <c r="W418" s="143"/>
      <c r="X418" s="143"/>
      <c r="Y418" s="143"/>
      <c r="Z418" s="166">
        <v>1</v>
      </c>
      <c r="AA418" s="143"/>
      <c r="AB418" s="143"/>
      <c r="AC418" s="143"/>
      <c r="AD418" s="143"/>
      <c r="AE418" s="166">
        <v>1</v>
      </c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  <c r="AV418" s="143"/>
      <c r="AW418" s="143"/>
      <c r="AX418" s="39"/>
      <c r="AY418" s="38"/>
      <c r="AZ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ht="15.75">
      <c r="A419">
        <v>431</v>
      </c>
      <c r="E419" s="42">
        <v>11</v>
      </c>
      <c r="F419" s="133" t="s">
        <v>510</v>
      </c>
      <c r="G419" s="134"/>
      <c r="H419" s="60">
        <v>1</v>
      </c>
      <c r="I419" s="170">
        <v>5</v>
      </c>
      <c r="J419" s="143"/>
      <c r="K419" s="166">
        <v>0.5</v>
      </c>
      <c r="L419" s="143"/>
      <c r="M419" s="143"/>
      <c r="N419" s="143"/>
      <c r="O419" s="143"/>
      <c r="P419" s="166">
        <v>0.5</v>
      </c>
      <c r="Q419" s="143"/>
      <c r="R419" s="143"/>
      <c r="S419" s="143"/>
      <c r="T419" s="143"/>
      <c r="U419" s="166">
        <v>0.5</v>
      </c>
      <c r="V419" s="143"/>
      <c r="W419" s="143"/>
      <c r="X419" s="143"/>
      <c r="Y419" s="143"/>
      <c r="Z419" s="166">
        <v>0.5</v>
      </c>
      <c r="AA419" s="143"/>
      <c r="AB419" s="143"/>
      <c r="AC419" s="143"/>
      <c r="AD419" s="143"/>
      <c r="AE419" s="166">
        <v>1</v>
      </c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  <c r="AV419" s="143"/>
      <c r="AW419" s="143"/>
      <c r="AX419" s="39"/>
      <c r="AY419" s="38"/>
      <c r="AZ419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ht="15.75">
      <c r="A420">
        <v>432</v>
      </c>
      <c r="E420" s="42">
        <v>12</v>
      </c>
      <c r="F420" s="133" t="s">
        <v>511</v>
      </c>
      <c r="G420" s="134"/>
      <c r="H420" s="60">
        <v>1</v>
      </c>
      <c r="I420" s="170">
        <v>5</v>
      </c>
      <c r="J420" s="143"/>
      <c r="K420" s="166">
        <v>0.5</v>
      </c>
      <c r="L420" s="143"/>
      <c r="M420" s="143"/>
      <c r="N420" s="143"/>
      <c r="O420" s="143"/>
      <c r="P420" s="166">
        <v>0.5</v>
      </c>
      <c r="Q420" s="143"/>
      <c r="R420" s="143"/>
      <c r="S420" s="143"/>
      <c r="T420" s="143"/>
      <c r="U420" s="166">
        <v>0.5</v>
      </c>
      <c r="V420" s="143"/>
      <c r="W420" s="143"/>
      <c r="X420" s="143"/>
      <c r="Y420" s="143"/>
      <c r="Z420" s="166">
        <v>0.5</v>
      </c>
      <c r="AA420" s="143"/>
      <c r="AB420" s="143"/>
      <c r="AC420" s="143"/>
      <c r="AD420" s="143"/>
      <c r="AE420" s="166">
        <v>0.5</v>
      </c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39"/>
      <c r="AY420" s="38"/>
      <c r="AZ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ht="15.75">
      <c r="A421">
        <v>433</v>
      </c>
      <c r="E421" s="42">
        <v>13</v>
      </c>
      <c r="F421" s="133" t="s">
        <v>417</v>
      </c>
      <c r="G421" s="134"/>
      <c r="H421" s="60">
        <v>1</v>
      </c>
      <c r="I421" s="170" t="s">
        <v>556</v>
      </c>
      <c r="J421" s="143"/>
      <c r="K421" s="166">
        <v>1</v>
      </c>
      <c r="L421" s="143"/>
      <c r="M421" s="143"/>
      <c r="N421" s="143"/>
      <c r="O421" s="143"/>
      <c r="P421" s="166">
        <v>0.5</v>
      </c>
      <c r="Q421" s="143"/>
      <c r="R421" s="143"/>
      <c r="S421" s="143"/>
      <c r="T421" s="143"/>
      <c r="U421" s="166">
        <v>0.5</v>
      </c>
      <c r="V421" s="143"/>
      <c r="W421" s="143"/>
      <c r="X421" s="143"/>
      <c r="Y421" s="143"/>
      <c r="Z421" s="166">
        <v>0.5</v>
      </c>
      <c r="AA421" s="143"/>
      <c r="AB421" s="143"/>
      <c r="AC421" s="143"/>
      <c r="AD421" s="143"/>
      <c r="AE421" s="166">
        <v>1</v>
      </c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39"/>
      <c r="AY421" s="38"/>
      <c r="AZ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ht="15.75">
      <c r="A422">
        <v>434</v>
      </c>
      <c r="E422" s="42">
        <v>14</v>
      </c>
      <c r="F422" s="133" t="s">
        <v>512</v>
      </c>
      <c r="G422" s="134"/>
      <c r="H422" s="60">
        <v>1</v>
      </c>
      <c r="I422" s="170" t="s">
        <v>556</v>
      </c>
      <c r="J422" s="143"/>
      <c r="K422" s="166">
        <v>0.5</v>
      </c>
      <c r="L422" s="143"/>
      <c r="M422" s="143"/>
      <c r="N422" s="143"/>
      <c r="O422" s="143"/>
      <c r="P422" s="166">
        <v>1</v>
      </c>
      <c r="Q422" s="143"/>
      <c r="R422" s="143"/>
      <c r="S422" s="143"/>
      <c r="T422" s="143"/>
      <c r="U422" s="166">
        <v>1</v>
      </c>
      <c r="V422" s="143"/>
      <c r="W422" s="143"/>
      <c r="X422" s="143"/>
      <c r="Y422" s="143"/>
      <c r="Z422" s="166">
        <v>1</v>
      </c>
      <c r="AA422" s="143"/>
      <c r="AB422" s="143"/>
      <c r="AC422" s="143"/>
      <c r="AD422" s="143"/>
      <c r="AE422" s="166">
        <v>0.5</v>
      </c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39"/>
      <c r="AY422" s="38"/>
      <c r="AZ422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ht="15.75">
      <c r="A423">
        <v>435</v>
      </c>
      <c r="E423" s="42">
        <v>15</v>
      </c>
      <c r="F423" s="133" t="s">
        <v>61</v>
      </c>
      <c r="G423" s="134">
        <v>1</v>
      </c>
      <c r="H423" s="60">
        <v>1</v>
      </c>
      <c r="I423" s="170">
        <v>5</v>
      </c>
      <c r="J423" s="143"/>
      <c r="K423" s="166">
        <v>1</v>
      </c>
      <c r="L423" s="143"/>
      <c r="M423" s="166">
        <v>1</v>
      </c>
      <c r="N423" s="143"/>
      <c r="O423" s="143"/>
      <c r="P423" s="166">
        <v>1</v>
      </c>
      <c r="Q423" s="143"/>
      <c r="R423" s="143"/>
      <c r="S423" s="143"/>
      <c r="T423" s="143"/>
      <c r="U423" s="166">
        <v>0.5</v>
      </c>
      <c r="V423" s="143"/>
      <c r="W423" s="166">
        <v>1</v>
      </c>
      <c r="X423" s="143"/>
      <c r="Y423" s="143"/>
      <c r="Z423" s="166">
        <v>0.5</v>
      </c>
      <c r="AA423" s="143"/>
      <c r="AB423" s="166">
        <v>1</v>
      </c>
      <c r="AC423" s="143"/>
      <c r="AD423" s="143"/>
      <c r="AE423" s="166">
        <v>0.5</v>
      </c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39"/>
      <c r="AY423" s="38"/>
      <c r="AZ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ht="15.75">
      <c r="A424">
        <v>436</v>
      </c>
      <c r="E424" s="42">
        <v>16</v>
      </c>
      <c r="F424" s="133" t="s">
        <v>418</v>
      </c>
      <c r="G424" s="134"/>
      <c r="H424" s="60">
        <v>1</v>
      </c>
      <c r="I424" s="170" t="s">
        <v>553</v>
      </c>
      <c r="J424" s="143"/>
      <c r="K424" s="166">
        <v>1</v>
      </c>
      <c r="L424" s="143"/>
      <c r="M424" s="143"/>
      <c r="N424" s="143"/>
      <c r="O424" s="143"/>
      <c r="P424" s="166">
        <v>1</v>
      </c>
      <c r="Q424" s="143"/>
      <c r="R424" s="143"/>
      <c r="S424" s="143"/>
      <c r="T424" s="143"/>
      <c r="U424" s="166">
        <v>1</v>
      </c>
      <c r="V424" s="143"/>
      <c r="W424" s="143"/>
      <c r="X424" s="143"/>
      <c r="Y424" s="143"/>
      <c r="Z424" s="166">
        <v>1</v>
      </c>
      <c r="AA424" s="143"/>
      <c r="AB424" s="143"/>
      <c r="AC424" s="143"/>
      <c r="AD424" s="143"/>
      <c r="AE424" s="166">
        <v>1</v>
      </c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39"/>
      <c r="AY424" s="38"/>
      <c r="AZ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96" ht="15.75">
      <c r="A425">
        <v>437</v>
      </c>
      <c r="E425" s="42">
        <v>17</v>
      </c>
      <c r="F425" s="133" t="s">
        <v>85</v>
      </c>
      <c r="G425" s="134"/>
      <c r="H425" s="60">
        <v>1</v>
      </c>
      <c r="I425" s="170">
        <v>5</v>
      </c>
      <c r="J425" s="143"/>
      <c r="K425" s="166">
        <v>1</v>
      </c>
      <c r="L425" s="143"/>
      <c r="M425" s="143"/>
      <c r="N425" s="143"/>
      <c r="O425" s="143"/>
      <c r="P425" s="166">
        <v>1</v>
      </c>
      <c r="Q425" s="143"/>
      <c r="R425" s="143"/>
      <c r="S425" s="143"/>
      <c r="T425" s="143"/>
      <c r="U425" s="166">
        <v>1</v>
      </c>
      <c r="V425" s="143"/>
      <c r="W425" s="143"/>
      <c r="X425" s="143"/>
      <c r="Y425" s="143"/>
      <c r="Z425" s="166">
        <v>1</v>
      </c>
      <c r="AA425" s="143"/>
      <c r="AB425" s="143"/>
      <c r="AC425" s="143"/>
      <c r="AD425" s="143"/>
      <c r="AE425" s="166">
        <v>1</v>
      </c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39"/>
      <c r="AY425" s="38"/>
      <c r="AZ425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</row>
    <row r="426" spans="1:96" ht="15.75">
      <c r="A426">
        <v>438</v>
      </c>
      <c r="E426" s="42">
        <v>18</v>
      </c>
      <c r="F426" s="133" t="s">
        <v>161</v>
      </c>
      <c r="G426" s="134"/>
      <c r="H426" s="60">
        <v>1</v>
      </c>
      <c r="I426" s="170" t="s">
        <v>556</v>
      </c>
      <c r="J426" s="143"/>
      <c r="K426" s="166">
        <v>1</v>
      </c>
      <c r="L426" s="143"/>
      <c r="M426" s="143"/>
      <c r="N426" s="143"/>
      <c r="O426" s="143"/>
      <c r="P426" s="166">
        <v>1</v>
      </c>
      <c r="Q426" s="143"/>
      <c r="R426" s="143"/>
      <c r="S426" s="143"/>
      <c r="T426" s="143"/>
      <c r="U426" s="166">
        <v>1</v>
      </c>
      <c r="V426" s="143"/>
      <c r="W426" s="143"/>
      <c r="X426" s="143"/>
      <c r="Y426" s="143"/>
      <c r="Z426" s="166">
        <v>1</v>
      </c>
      <c r="AA426" s="143"/>
      <c r="AB426" s="143"/>
      <c r="AC426" s="143"/>
      <c r="AD426" s="143"/>
      <c r="AE426" s="166">
        <v>0.5</v>
      </c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39"/>
      <c r="AY426" s="38"/>
      <c r="AZ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</row>
    <row r="427" spans="1:96" ht="15.75">
      <c r="A427">
        <v>439</v>
      </c>
      <c r="E427" s="42">
        <v>19</v>
      </c>
      <c r="F427" s="133" t="s">
        <v>162</v>
      </c>
      <c r="G427" s="134"/>
      <c r="H427" s="60">
        <v>1</v>
      </c>
      <c r="I427" s="170" t="s">
        <v>556</v>
      </c>
      <c r="J427" s="143"/>
      <c r="K427" s="166">
        <v>1</v>
      </c>
      <c r="L427" s="143"/>
      <c r="M427" s="143"/>
      <c r="N427" s="143"/>
      <c r="O427" s="143"/>
      <c r="P427" s="166">
        <v>0.5</v>
      </c>
      <c r="Q427" s="143"/>
      <c r="R427" s="143"/>
      <c r="S427" s="143"/>
      <c r="T427" s="143"/>
      <c r="U427" s="166">
        <v>0.5</v>
      </c>
      <c r="V427" s="143"/>
      <c r="W427" s="143"/>
      <c r="X427" s="143"/>
      <c r="Y427" s="143"/>
      <c r="Z427" s="166">
        <v>0.5</v>
      </c>
      <c r="AA427" s="143"/>
      <c r="AB427" s="143"/>
      <c r="AC427" s="143"/>
      <c r="AD427" s="143"/>
      <c r="AE427" s="166">
        <v>1</v>
      </c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39"/>
      <c r="AY427" s="38"/>
      <c r="AZ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</row>
    <row r="428" spans="1:96" ht="15.75">
      <c r="A428">
        <v>440</v>
      </c>
      <c r="E428" s="42">
        <v>20</v>
      </c>
      <c r="F428" s="133" t="s">
        <v>419</v>
      </c>
      <c r="G428" s="134"/>
      <c r="H428" s="60">
        <v>1</v>
      </c>
      <c r="I428" s="170">
        <v>5</v>
      </c>
      <c r="J428" s="143"/>
      <c r="K428" s="166">
        <v>1</v>
      </c>
      <c r="L428" s="143"/>
      <c r="M428" s="143"/>
      <c r="N428" s="143"/>
      <c r="O428" s="143"/>
      <c r="P428" s="166">
        <v>0</v>
      </c>
      <c r="Q428" s="143"/>
      <c r="R428" s="143"/>
      <c r="S428" s="143"/>
      <c r="T428" s="143"/>
      <c r="U428" s="166">
        <v>0.5</v>
      </c>
      <c r="V428" s="143"/>
      <c r="W428" s="143"/>
      <c r="X428" s="143"/>
      <c r="Y428" s="143"/>
      <c r="Z428" s="166">
        <v>0.5</v>
      </c>
      <c r="AA428" s="143"/>
      <c r="AB428" s="143"/>
      <c r="AC428" s="143"/>
      <c r="AD428" s="143"/>
      <c r="AE428" s="166">
        <v>0.5</v>
      </c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39"/>
      <c r="AY428" s="38"/>
      <c r="AZ428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</row>
    <row r="429" spans="1:133" ht="15.75">
      <c r="A429">
        <v>442</v>
      </c>
      <c r="E429" s="55"/>
      <c r="F429" s="55"/>
      <c r="G429" s="55"/>
      <c r="H429" s="55"/>
      <c r="I429" s="170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39"/>
      <c r="AH429" s="139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38"/>
      <c r="AZ429" s="1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</row>
    <row r="430" spans="1:78" ht="15.75">
      <c r="A430">
        <v>443</v>
      </c>
      <c r="E430" s="45"/>
      <c r="F430" s="14"/>
      <c r="G430" s="7"/>
      <c r="H430" s="60" t="s">
        <v>1</v>
      </c>
      <c r="I430" s="188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141"/>
      <c r="AR430" s="141"/>
      <c r="AS430" s="141"/>
      <c r="AT430" s="141"/>
      <c r="AU430" s="141"/>
      <c r="AV430" s="141"/>
      <c r="AW430" s="141"/>
      <c r="AX430" s="141"/>
      <c r="AY430" s="140"/>
      <c r="AZ430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</row>
    <row r="431" spans="1:78" ht="18">
      <c r="A431">
        <v>444</v>
      </c>
      <c r="C431" s="51">
        <v>19</v>
      </c>
      <c r="E431" s="46"/>
      <c r="F431" s="47" t="s">
        <v>17</v>
      </c>
      <c r="G431" s="58" t="s">
        <v>1</v>
      </c>
      <c r="H431" s="58" t="s">
        <v>1</v>
      </c>
      <c r="I431" s="17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38"/>
      <c r="AZ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</row>
    <row r="432" spans="1:78" ht="15.75">
      <c r="A432">
        <v>445</v>
      </c>
      <c r="E432" s="77"/>
      <c r="F432" s="79">
        <f>'RESUM MENSUAL ENVASOS'!F19</f>
        <v>15428</v>
      </c>
      <c r="G432" s="67"/>
      <c r="H432" s="67"/>
      <c r="I432" s="174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  <c r="AD432" s="139"/>
      <c r="AE432" s="139"/>
      <c r="AF432" s="139"/>
      <c r="AG432" s="139"/>
      <c r="AH432" s="139"/>
      <c r="AI432" s="139"/>
      <c r="AJ432" s="139"/>
      <c r="AK432" s="139"/>
      <c r="AL432" s="139"/>
      <c r="AM432" s="139"/>
      <c r="AN432" s="139"/>
      <c r="AO432" s="139"/>
      <c r="AP432" s="139"/>
      <c r="AQ432" s="139"/>
      <c r="AR432" s="139"/>
      <c r="AS432" s="139"/>
      <c r="AT432" s="139"/>
      <c r="AU432" s="139"/>
      <c r="AV432" s="139"/>
      <c r="AW432" s="139"/>
      <c r="AX432" s="139"/>
      <c r="AY432" s="38"/>
      <c r="AZ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</row>
    <row r="433" spans="1:78" ht="15.75">
      <c r="A433">
        <v>446</v>
      </c>
      <c r="E433" s="55"/>
      <c r="F433" s="43" t="s">
        <v>6</v>
      </c>
      <c r="G433" s="43"/>
      <c r="H433" s="60" t="s">
        <v>1</v>
      </c>
      <c r="I433" s="170"/>
      <c r="J433" s="144"/>
      <c r="K433" s="144">
        <f aca="true" t="shared" si="33" ref="K433:AC433">K7</f>
        <v>1</v>
      </c>
      <c r="L433" s="144">
        <f t="shared" si="33"/>
        <v>2</v>
      </c>
      <c r="M433" s="144">
        <f t="shared" si="33"/>
        <v>5</v>
      </c>
      <c r="N433" s="144">
        <f t="shared" si="33"/>
        <v>6</v>
      </c>
      <c r="O433" s="144">
        <f t="shared" si="33"/>
        <v>7</v>
      </c>
      <c r="P433" s="144">
        <f t="shared" si="33"/>
        <v>8</v>
      </c>
      <c r="Q433" s="144">
        <f t="shared" si="33"/>
        <v>9</v>
      </c>
      <c r="R433" s="144">
        <f t="shared" si="33"/>
        <v>12</v>
      </c>
      <c r="S433" s="144">
        <f t="shared" si="33"/>
        <v>13</v>
      </c>
      <c r="T433" s="144">
        <f t="shared" si="33"/>
        <v>14</v>
      </c>
      <c r="U433" s="144">
        <f t="shared" si="33"/>
        <v>15</v>
      </c>
      <c r="V433" s="144">
        <f t="shared" si="33"/>
        <v>16</v>
      </c>
      <c r="W433" s="144">
        <f t="shared" si="33"/>
        <v>19</v>
      </c>
      <c r="X433" s="144">
        <f t="shared" si="33"/>
        <v>20</v>
      </c>
      <c r="Y433" s="144">
        <f t="shared" si="33"/>
        <v>21</v>
      </c>
      <c r="Z433" s="144">
        <f t="shared" si="33"/>
        <v>22</v>
      </c>
      <c r="AA433" s="144">
        <f t="shared" si="33"/>
        <v>23</v>
      </c>
      <c r="AB433" s="144">
        <f t="shared" si="33"/>
        <v>26</v>
      </c>
      <c r="AC433" s="144">
        <f t="shared" si="33"/>
        <v>27</v>
      </c>
      <c r="AD433" s="144">
        <f aca="true" t="shared" si="34" ref="AD433:AN433">AD7</f>
        <v>28</v>
      </c>
      <c r="AE433" s="144">
        <f t="shared" si="34"/>
        <v>29</v>
      </c>
      <c r="AF433" s="144">
        <f t="shared" si="34"/>
        <v>30</v>
      </c>
      <c r="AG433" s="144">
        <f t="shared" si="34"/>
        <v>0</v>
      </c>
      <c r="AH433" s="144">
        <f t="shared" si="34"/>
        <v>0</v>
      </c>
      <c r="AI433" s="144">
        <f t="shared" si="34"/>
        <v>0</v>
      </c>
      <c r="AJ433" s="144">
        <f t="shared" si="34"/>
        <v>0</v>
      </c>
      <c r="AK433" s="144">
        <f t="shared" si="34"/>
        <v>0</v>
      </c>
      <c r="AL433" s="144">
        <f t="shared" si="34"/>
        <v>0</v>
      </c>
      <c r="AM433" s="144">
        <f t="shared" si="34"/>
        <v>0</v>
      </c>
      <c r="AN433" s="144">
        <f t="shared" si="34"/>
        <v>0</v>
      </c>
      <c r="AO433" s="144">
        <f aca="true" t="shared" si="35" ref="AO433:AX433">AO7</f>
        <v>0</v>
      </c>
      <c r="AP433" s="144">
        <f t="shared" si="35"/>
        <v>0</v>
      </c>
      <c r="AQ433" s="144">
        <f t="shared" si="35"/>
        <v>0</v>
      </c>
      <c r="AR433" s="144">
        <f t="shared" si="35"/>
        <v>0</v>
      </c>
      <c r="AS433" s="144">
        <f t="shared" si="35"/>
        <v>0</v>
      </c>
      <c r="AT433" s="144">
        <f t="shared" si="35"/>
        <v>0</v>
      </c>
      <c r="AU433" s="144">
        <f t="shared" si="35"/>
        <v>0</v>
      </c>
      <c r="AV433" s="144">
        <f t="shared" si="35"/>
        <v>0</v>
      </c>
      <c r="AW433" s="144">
        <f t="shared" si="35"/>
        <v>0</v>
      </c>
      <c r="AX433" s="144">
        <f t="shared" si="35"/>
        <v>0</v>
      </c>
      <c r="AY433" s="38"/>
      <c r="AZ433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</row>
    <row r="434" spans="1:78" ht="15.75">
      <c r="A434">
        <v>447</v>
      </c>
      <c r="E434" s="42">
        <v>1</v>
      </c>
      <c r="F434" s="133" t="s">
        <v>62</v>
      </c>
      <c r="G434" s="134">
        <v>1</v>
      </c>
      <c r="H434" s="16">
        <v>1</v>
      </c>
      <c r="I434" s="172">
        <v>5</v>
      </c>
      <c r="J434"/>
      <c r="L434" s="166">
        <v>1</v>
      </c>
      <c r="N434" s="166">
        <v>1</v>
      </c>
      <c r="Q434" s="166">
        <v>1</v>
      </c>
      <c r="S434" s="166">
        <v>1</v>
      </c>
      <c r="V434" s="166">
        <v>1</v>
      </c>
      <c r="X434" s="166">
        <v>1</v>
      </c>
      <c r="AA434" s="166">
        <v>0.5</v>
      </c>
      <c r="AC434" s="166">
        <v>1</v>
      </c>
      <c r="AY434" s="38"/>
      <c r="AZ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</row>
    <row r="435" spans="1:78" ht="15.75">
      <c r="A435">
        <v>448</v>
      </c>
      <c r="E435" s="42">
        <v>2</v>
      </c>
      <c r="F435" s="133" t="s">
        <v>386</v>
      </c>
      <c r="G435" s="134">
        <v>1</v>
      </c>
      <c r="H435" s="16">
        <v>1</v>
      </c>
      <c r="I435" s="172">
        <v>5</v>
      </c>
      <c r="J435"/>
      <c r="L435" s="166">
        <v>1</v>
      </c>
      <c r="N435" s="166">
        <v>1</v>
      </c>
      <c r="Q435" s="166">
        <v>1</v>
      </c>
      <c r="S435" s="167">
        <v>1</v>
      </c>
      <c r="V435" s="166">
        <v>1</v>
      </c>
      <c r="X435" s="166">
        <v>1</v>
      </c>
      <c r="AA435" s="166">
        <v>1</v>
      </c>
      <c r="AC435" s="166">
        <v>0.5</v>
      </c>
      <c r="AF435" s="166">
        <v>1</v>
      </c>
      <c r="AY435" s="38"/>
      <c r="AZ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</row>
    <row r="436" spans="1:78" ht="15.75">
      <c r="A436">
        <v>449</v>
      </c>
      <c r="E436" s="42">
        <v>3</v>
      </c>
      <c r="F436" s="133" t="s">
        <v>387</v>
      </c>
      <c r="G436" s="134">
        <v>1</v>
      </c>
      <c r="H436" s="16">
        <v>1</v>
      </c>
      <c r="I436" s="172">
        <v>5</v>
      </c>
      <c r="J436"/>
      <c r="L436" s="166">
        <v>1</v>
      </c>
      <c r="N436" s="166">
        <v>1</v>
      </c>
      <c r="Q436" s="166">
        <v>0.5</v>
      </c>
      <c r="S436" s="166">
        <v>1</v>
      </c>
      <c r="V436" s="166">
        <v>1</v>
      </c>
      <c r="X436" s="166">
        <v>0.5</v>
      </c>
      <c r="AC436" s="167">
        <v>1</v>
      </c>
      <c r="AF436" s="166">
        <v>1</v>
      </c>
      <c r="AY436" s="38"/>
      <c r="AZ436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</row>
    <row r="437" spans="1:78" ht="15.75">
      <c r="A437">
        <v>450</v>
      </c>
      <c r="E437" s="42">
        <v>4</v>
      </c>
      <c r="F437" s="133" t="s">
        <v>388</v>
      </c>
      <c r="G437" s="134">
        <v>1</v>
      </c>
      <c r="H437" s="16">
        <v>1</v>
      </c>
      <c r="I437" s="172" t="s">
        <v>556</v>
      </c>
      <c r="J437"/>
      <c r="N437" s="167">
        <v>1</v>
      </c>
      <c r="Q437" s="166">
        <v>1</v>
      </c>
      <c r="S437" s="166">
        <v>1</v>
      </c>
      <c r="V437" s="166">
        <v>0.5</v>
      </c>
      <c r="X437" s="166">
        <v>1</v>
      </c>
      <c r="AA437" s="166">
        <v>1</v>
      </c>
      <c r="AC437" s="166">
        <v>1</v>
      </c>
      <c r="AY437" s="38"/>
      <c r="AZ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</row>
    <row r="438" spans="1:78" ht="15.75">
      <c r="A438">
        <v>451</v>
      </c>
      <c r="E438" s="42">
        <v>5</v>
      </c>
      <c r="F438" s="133" t="s">
        <v>389</v>
      </c>
      <c r="G438" s="134"/>
      <c r="H438" s="16">
        <v>1</v>
      </c>
      <c r="I438" s="172" t="s">
        <v>556</v>
      </c>
      <c r="J438"/>
      <c r="L438" s="166">
        <v>0.5</v>
      </c>
      <c r="N438" s="166">
        <v>1</v>
      </c>
      <c r="S438" s="167">
        <v>1</v>
      </c>
      <c r="X438" s="166">
        <v>1</v>
      </c>
      <c r="AC438" s="166">
        <v>0.5</v>
      </c>
      <c r="AY438" s="38"/>
      <c r="AZ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</row>
    <row r="439" spans="1:78" ht="15.75">
      <c r="A439">
        <v>452</v>
      </c>
      <c r="E439" s="42">
        <v>6</v>
      </c>
      <c r="F439" s="133" t="s">
        <v>390</v>
      </c>
      <c r="G439" s="134">
        <v>1</v>
      </c>
      <c r="H439" s="60">
        <v>1</v>
      </c>
      <c r="I439" s="170">
        <v>5</v>
      </c>
      <c r="J439"/>
      <c r="L439" s="166">
        <v>1</v>
      </c>
      <c r="N439" s="167">
        <v>1</v>
      </c>
      <c r="Q439" s="166">
        <v>1</v>
      </c>
      <c r="S439" s="166">
        <v>1</v>
      </c>
      <c r="V439" s="166">
        <v>1</v>
      </c>
      <c r="X439" s="166">
        <v>1</v>
      </c>
      <c r="AA439" s="166">
        <v>1</v>
      </c>
      <c r="AC439" s="166">
        <v>1</v>
      </c>
      <c r="AF439" s="166">
        <v>1</v>
      </c>
      <c r="AY439" s="38"/>
      <c r="AZ439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</row>
    <row r="440" spans="1:78" ht="15.75">
      <c r="A440">
        <v>453</v>
      </c>
      <c r="E440" s="42">
        <v>7</v>
      </c>
      <c r="F440" s="133" t="s">
        <v>391</v>
      </c>
      <c r="G440" s="134">
        <v>1</v>
      </c>
      <c r="H440" s="16">
        <v>1</v>
      </c>
      <c r="I440" s="172" t="s">
        <v>556</v>
      </c>
      <c r="J440"/>
      <c r="L440" s="166">
        <v>0.5</v>
      </c>
      <c r="N440" s="166">
        <v>1</v>
      </c>
      <c r="Q440" s="167">
        <v>1</v>
      </c>
      <c r="S440" s="166">
        <v>1</v>
      </c>
      <c r="V440" s="166">
        <v>1</v>
      </c>
      <c r="X440" s="166">
        <v>1</v>
      </c>
      <c r="AA440" s="166">
        <v>1</v>
      </c>
      <c r="AC440" s="167">
        <v>1</v>
      </c>
      <c r="AF440" s="166">
        <v>1</v>
      </c>
      <c r="AY440" s="38"/>
      <c r="AZ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</row>
    <row r="441" spans="1:78" ht="15.75">
      <c r="A441">
        <v>454</v>
      </c>
      <c r="E441" s="42">
        <v>8</v>
      </c>
      <c r="F441" s="133" t="s">
        <v>392</v>
      </c>
      <c r="G441" s="134">
        <v>1</v>
      </c>
      <c r="H441" s="16">
        <v>1</v>
      </c>
      <c r="I441" s="172">
        <v>5</v>
      </c>
      <c r="J441"/>
      <c r="L441" s="166">
        <v>0.5</v>
      </c>
      <c r="N441" s="167">
        <v>1</v>
      </c>
      <c r="Q441" s="167">
        <v>1</v>
      </c>
      <c r="S441" s="167">
        <v>1</v>
      </c>
      <c r="V441" s="167">
        <v>1</v>
      </c>
      <c r="X441" s="166">
        <v>0.5</v>
      </c>
      <c r="AA441" s="167">
        <v>1</v>
      </c>
      <c r="AC441" s="166">
        <v>1</v>
      </c>
      <c r="AF441" s="166">
        <v>1</v>
      </c>
      <c r="AY441" s="38"/>
      <c r="AZ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</row>
    <row r="442" spans="1:78" ht="15.75">
      <c r="A442">
        <v>455</v>
      </c>
      <c r="E442" s="42">
        <v>9</v>
      </c>
      <c r="F442" s="133" t="s">
        <v>393</v>
      </c>
      <c r="G442" s="134"/>
      <c r="H442" s="16">
        <v>1</v>
      </c>
      <c r="I442" s="172" t="s">
        <v>556</v>
      </c>
      <c r="J442"/>
      <c r="L442" s="166">
        <v>1</v>
      </c>
      <c r="N442" s="166">
        <v>1</v>
      </c>
      <c r="S442" s="166">
        <v>1</v>
      </c>
      <c r="X442" s="166">
        <v>1</v>
      </c>
      <c r="AC442" s="167">
        <v>1</v>
      </c>
      <c r="AY442" s="38"/>
      <c r="AZ442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</row>
    <row r="443" spans="1:96" ht="15.75">
      <c r="A443">
        <v>456</v>
      </c>
      <c r="E443" s="42">
        <v>10</v>
      </c>
      <c r="F443" s="133" t="s">
        <v>174</v>
      </c>
      <c r="G443" s="134">
        <v>1</v>
      </c>
      <c r="H443" s="16">
        <v>1</v>
      </c>
      <c r="I443" s="172">
        <v>5</v>
      </c>
      <c r="J443"/>
      <c r="L443" s="166">
        <v>1</v>
      </c>
      <c r="N443" s="166">
        <v>1</v>
      </c>
      <c r="Q443" s="166">
        <v>1</v>
      </c>
      <c r="S443" s="166">
        <v>1</v>
      </c>
      <c r="V443" s="166">
        <v>1</v>
      </c>
      <c r="X443" s="166">
        <v>1</v>
      </c>
      <c r="AA443" s="167">
        <v>1</v>
      </c>
      <c r="AC443" s="166">
        <v>1</v>
      </c>
      <c r="AF443" s="166">
        <v>1</v>
      </c>
      <c r="AY443" s="38"/>
      <c r="AZ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</row>
    <row r="444" spans="1:96" ht="15.75">
      <c r="A444">
        <v>457</v>
      </c>
      <c r="E444" s="42">
        <v>11</v>
      </c>
      <c r="F444" s="133" t="s">
        <v>513</v>
      </c>
      <c r="G444" s="134">
        <v>1</v>
      </c>
      <c r="H444" s="60">
        <v>1</v>
      </c>
      <c r="I444" s="170" t="s">
        <v>556</v>
      </c>
      <c r="J444"/>
      <c r="L444" s="166">
        <v>1</v>
      </c>
      <c r="N444" s="167">
        <v>1</v>
      </c>
      <c r="Q444" s="167">
        <v>1</v>
      </c>
      <c r="S444" s="167">
        <v>1</v>
      </c>
      <c r="V444" s="166">
        <v>1</v>
      </c>
      <c r="X444" s="166">
        <v>1</v>
      </c>
      <c r="AA444" s="166">
        <v>1</v>
      </c>
      <c r="AC444" s="166">
        <v>1</v>
      </c>
      <c r="AF444" s="167">
        <v>1</v>
      </c>
      <c r="AY444" s="38"/>
      <c r="AZ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</row>
    <row r="445" spans="1:96" ht="15.75">
      <c r="A445">
        <v>458</v>
      </c>
      <c r="E445" s="42">
        <v>12</v>
      </c>
      <c r="F445" s="133" t="s">
        <v>394</v>
      </c>
      <c r="G445" s="134">
        <v>1</v>
      </c>
      <c r="H445" s="16">
        <v>1</v>
      </c>
      <c r="I445" s="172" t="s">
        <v>556</v>
      </c>
      <c r="J445"/>
      <c r="L445" s="166">
        <v>1</v>
      </c>
      <c r="N445" s="167">
        <v>1</v>
      </c>
      <c r="Q445" s="167">
        <v>1</v>
      </c>
      <c r="S445" s="166">
        <v>1</v>
      </c>
      <c r="V445" s="167">
        <v>1</v>
      </c>
      <c r="X445" s="166">
        <v>1</v>
      </c>
      <c r="AA445" s="167">
        <v>1</v>
      </c>
      <c r="AC445" s="167">
        <v>0.5</v>
      </c>
      <c r="AF445" s="167">
        <v>1</v>
      </c>
      <c r="AY445" s="38"/>
      <c r="AZ445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</row>
    <row r="446" spans="1:78" ht="15.75">
      <c r="A446">
        <v>459</v>
      </c>
      <c r="E446" s="42">
        <v>13</v>
      </c>
      <c r="F446" s="133" t="s">
        <v>395</v>
      </c>
      <c r="G446" s="134">
        <v>1</v>
      </c>
      <c r="H446" s="16">
        <v>1</v>
      </c>
      <c r="I446" s="172" t="s">
        <v>556</v>
      </c>
      <c r="J446"/>
      <c r="L446" s="166">
        <v>1</v>
      </c>
      <c r="N446" s="166">
        <v>1</v>
      </c>
      <c r="Q446" s="166">
        <v>0.5</v>
      </c>
      <c r="S446" s="167">
        <v>1</v>
      </c>
      <c r="V446" s="167">
        <v>1</v>
      </c>
      <c r="X446" s="166">
        <v>1</v>
      </c>
      <c r="AA446" s="166">
        <v>1</v>
      </c>
      <c r="AC446" s="166">
        <v>1</v>
      </c>
      <c r="AF446" s="166">
        <v>1</v>
      </c>
      <c r="AY446" s="38"/>
      <c r="AZ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</row>
    <row r="447" spans="1:78" ht="15.75">
      <c r="A447">
        <v>460</v>
      </c>
      <c r="E447" s="42">
        <v>14</v>
      </c>
      <c r="F447" s="133" t="s">
        <v>396</v>
      </c>
      <c r="G447" s="134">
        <v>1</v>
      </c>
      <c r="H447" s="16">
        <v>1</v>
      </c>
      <c r="I447" s="172">
        <v>5</v>
      </c>
      <c r="J447"/>
      <c r="L447" s="166">
        <v>0.5</v>
      </c>
      <c r="N447" s="166">
        <v>1</v>
      </c>
      <c r="Q447" s="166">
        <v>1</v>
      </c>
      <c r="S447" s="166">
        <v>1</v>
      </c>
      <c r="V447" s="166">
        <v>1</v>
      </c>
      <c r="X447" s="166">
        <v>0.5</v>
      </c>
      <c r="AA447" s="166">
        <v>1</v>
      </c>
      <c r="AC447" s="167">
        <v>1</v>
      </c>
      <c r="AF447" s="166">
        <v>1</v>
      </c>
      <c r="AY447" s="38"/>
      <c r="AZ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</row>
    <row r="448" spans="1:78" ht="15.75">
      <c r="A448">
        <v>461</v>
      </c>
      <c r="E448" s="42">
        <v>15</v>
      </c>
      <c r="F448" s="133" t="s">
        <v>397</v>
      </c>
      <c r="G448" s="134">
        <v>1</v>
      </c>
      <c r="H448" s="16">
        <v>1</v>
      </c>
      <c r="I448" s="172">
        <v>5</v>
      </c>
      <c r="J448"/>
      <c r="L448" s="166">
        <v>0.5</v>
      </c>
      <c r="N448" s="167">
        <v>1</v>
      </c>
      <c r="Q448" s="166">
        <v>1</v>
      </c>
      <c r="S448" s="166">
        <v>1</v>
      </c>
      <c r="V448" s="166">
        <v>1</v>
      </c>
      <c r="X448" s="166">
        <v>0.5</v>
      </c>
      <c r="AA448" s="166">
        <v>1</v>
      </c>
      <c r="AC448" s="166">
        <v>1</v>
      </c>
      <c r="AF448" s="166">
        <v>0.5</v>
      </c>
      <c r="AY448" s="38"/>
      <c r="AZ448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</row>
    <row r="449" spans="1:78" ht="15.75">
      <c r="A449">
        <v>462</v>
      </c>
      <c r="E449" s="42">
        <v>16</v>
      </c>
      <c r="F449" s="133" t="s">
        <v>398</v>
      </c>
      <c r="G449" s="134"/>
      <c r="H449" s="63">
        <v>1</v>
      </c>
      <c r="I449" s="179">
        <v>5</v>
      </c>
      <c r="J449"/>
      <c r="N449" s="166">
        <v>1</v>
      </c>
      <c r="S449" s="166">
        <v>1</v>
      </c>
      <c r="X449" s="166">
        <v>1</v>
      </c>
      <c r="AC449" s="166">
        <v>1</v>
      </c>
      <c r="AY449" s="38"/>
      <c r="AZ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</row>
    <row r="450" spans="1:78" ht="15.75">
      <c r="A450">
        <v>463</v>
      </c>
      <c r="E450" s="42">
        <v>17</v>
      </c>
      <c r="F450" s="133" t="s">
        <v>399</v>
      </c>
      <c r="G450" s="134">
        <v>1</v>
      </c>
      <c r="H450" s="63">
        <v>1</v>
      </c>
      <c r="I450" s="179" t="s">
        <v>556</v>
      </c>
      <c r="J450"/>
      <c r="L450" s="166">
        <v>1</v>
      </c>
      <c r="N450" s="166">
        <v>0.5</v>
      </c>
      <c r="Q450" s="166">
        <v>0.5</v>
      </c>
      <c r="S450" s="166">
        <v>0.5</v>
      </c>
      <c r="V450" s="166">
        <v>0.5</v>
      </c>
      <c r="X450" s="166">
        <v>1</v>
      </c>
      <c r="AA450" s="166">
        <v>0.5</v>
      </c>
      <c r="AC450" s="166">
        <v>1</v>
      </c>
      <c r="AF450" s="166">
        <v>1</v>
      </c>
      <c r="AY450" s="38"/>
      <c r="AZ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</row>
    <row r="451" spans="1:78" ht="15.75">
      <c r="A451">
        <v>464</v>
      </c>
      <c r="E451" s="42">
        <v>18</v>
      </c>
      <c r="F451" s="133" t="s">
        <v>175</v>
      </c>
      <c r="G451" s="134">
        <v>1</v>
      </c>
      <c r="H451" s="16">
        <v>1</v>
      </c>
      <c r="I451" s="172" t="s">
        <v>556</v>
      </c>
      <c r="J451"/>
      <c r="L451" s="166">
        <v>1</v>
      </c>
      <c r="N451" s="166">
        <v>1</v>
      </c>
      <c r="Q451" s="166">
        <v>0.5</v>
      </c>
      <c r="S451" s="166">
        <v>1</v>
      </c>
      <c r="V451" s="166">
        <v>0.5</v>
      </c>
      <c r="X451" s="166">
        <v>1</v>
      </c>
      <c r="AA451" s="166">
        <v>0.5</v>
      </c>
      <c r="AC451" s="167">
        <v>1</v>
      </c>
      <c r="AF451" s="166">
        <v>1</v>
      </c>
      <c r="AY451" s="38"/>
      <c r="AZ45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</row>
    <row r="452" spans="1:78" ht="15.75">
      <c r="A452">
        <v>465</v>
      </c>
      <c r="E452" s="42">
        <v>19</v>
      </c>
      <c r="F452" s="133" t="s">
        <v>400</v>
      </c>
      <c r="G452" s="134">
        <v>1</v>
      </c>
      <c r="H452" s="16">
        <v>1</v>
      </c>
      <c r="I452" s="172">
        <v>5</v>
      </c>
      <c r="J452"/>
      <c r="L452" s="166">
        <v>1</v>
      </c>
      <c r="N452" s="166">
        <v>1</v>
      </c>
      <c r="Q452" s="166">
        <v>0.5</v>
      </c>
      <c r="S452" s="166">
        <v>0.5</v>
      </c>
      <c r="V452" s="166">
        <v>0.5</v>
      </c>
      <c r="X452" s="166">
        <v>1</v>
      </c>
      <c r="AA452" s="166">
        <v>0.5</v>
      </c>
      <c r="AC452" s="166">
        <v>1</v>
      </c>
      <c r="AF452" s="166">
        <v>0.5</v>
      </c>
      <c r="AY452" s="38"/>
      <c r="AZ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</row>
    <row r="453" spans="1:78" ht="15.75">
      <c r="A453">
        <v>466</v>
      </c>
      <c r="E453" s="42">
        <v>20</v>
      </c>
      <c r="F453" s="133" t="s">
        <v>63</v>
      </c>
      <c r="G453" s="134"/>
      <c r="H453" s="60">
        <v>1</v>
      </c>
      <c r="I453" s="170" t="s">
        <v>556</v>
      </c>
      <c r="J453"/>
      <c r="N453" s="166">
        <v>0</v>
      </c>
      <c r="S453" s="166"/>
      <c r="X453" s="166">
        <v>1</v>
      </c>
      <c r="AC453" s="166">
        <v>0.5</v>
      </c>
      <c r="AY453" s="38"/>
      <c r="AZ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</row>
    <row r="454" spans="1:78" ht="15.75">
      <c r="A454">
        <v>467</v>
      </c>
      <c r="E454" s="42">
        <v>21</v>
      </c>
      <c r="F454" s="133" t="s">
        <v>401</v>
      </c>
      <c r="G454" s="134"/>
      <c r="H454" s="16">
        <v>1</v>
      </c>
      <c r="I454" s="172">
        <v>5</v>
      </c>
      <c r="J454" s="139"/>
      <c r="K454" s="139"/>
      <c r="L454" s="166">
        <v>1</v>
      </c>
      <c r="N454" s="166">
        <v>1</v>
      </c>
      <c r="O454" s="139"/>
      <c r="P454" s="139"/>
      <c r="Q454" s="139"/>
      <c r="R454" s="139"/>
      <c r="S454" s="166">
        <v>1</v>
      </c>
      <c r="T454" s="139"/>
      <c r="U454" s="139"/>
      <c r="V454" s="139"/>
      <c r="W454" s="139"/>
      <c r="X454" s="166">
        <v>1</v>
      </c>
      <c r="Y454" s="139"/>
      <c r="Z454" s="139"/>
      <c r="AA454" s="139"/>
      <c r="AB454" s="139"/>
      <c r="AC454" s="166">
        <v>0.5</v>
      </c>
      <c r="AD454" s="139"/>
      <c r="AE454" s="139"/>
      <c r="AF454" s="139"/>
      <c r="AG454" s="139"/>
      <c r="AH454" s="139"/>
      <c r="AI454" s="139"/>
      <c r="AJ454" s="139"/>
      <c r="AK454" s="139"/>
      <c r="AL454" s="139"/>
      <c r="AM454" s="139"/>
      <c r="AN454" s="139"/>
      <c r="AO454" s="139"/>
      <c r="AP454" s="139"/>
      <c r="AQ454" s="139"/>
      <c r="AR454" s="139"/>
      <c r="AS454" s="139"/>
      <c r="AT454" s="139"/>
      <c r="AU454" s="139"/>
      <c r="AV454" s="139"/>
      <c r="AW454" s="139"/>
      <c r="AX454" s="139"/>
      <c r="AY454" s="38"/>
      <c r="AZ454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</row>
    <row r="455" spans="1:78" ht="15.75">
      <c r="A455">
        <v>468</v>
      </c>
      <c r="E455" s="42">
        <v>22</v>
      </c>
      <c r="F455" s="133" t="s">
        <v>402</v>
      </c>
      <c r="G455" s="134">
        <v>1</v>
      </c>
      <c r="H455" s="60">
        <v>1</v>
      </c>
      <c r="I455" s="170">
        <v>5</v>
      </c>
      <c r="J455" s="139"/>
      <c r="K455" s="139"/>
      <c r="L455" s="166">
        <v>1</v>
      </c>
      <c r="N455" s="167">
        <v>1</v>
      </c>
      <c r="O455" s="139"/>
      <c r="P455" s="139"/>
      <c r="Q455" s="166">
        <v>1</v>
      </c>
      <c r="R455" s="139"/>
      <c r="S455" s="166">
        <v>1</v>
      </c>
      <c r="T455" s="139"/>
      <c r="U455" s="139"/>
      <c r="V455" s="166">
        <v>1</v>
      </c>
      <c r="W455" s="139"/>
      <c r="X455" s="166">
        <v>1</v>
      </c>
      <c r="Y455" s="139"/>
      <c r="Z455" s="139"/>
      <c r="AA455" s="166">
        <v>1</v>
      </c>
      <c r="AB455" s="139"/>
      <c r="AC455" s="166">
        <v>1</v>
      </c>
      <c r="AD455" s="139"/>
      <c r="AE455" s="139"/>
      <c r="AF455" s="166">
        <v>0.5</v>
      </c>
      <c r="AG455" s="139"/>
      <c r="AH455" s="139"/>
      <c r="AI455" s="139"/>
      <c r="AJ455" s="139"/>
      <c r="AK455" s="139"/>
      <c r="AL455" s="13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/>
      <c r="AW455" s="139"/>
      <c r="AX455" s="139"/>
      <c r="AY455" s="38"/>
      <c r="AZ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</row>
    <row r="456" spans="1:78" ht="15.75">
      <c r="A456">
        <v>469</v>
      </c>
      <c r="E456" s="42">
        <v>23</v>
      </c>
      <c r="F456" s="133" t="s">
        <v>403</v>
      </c>
      <c r="G456" s="134">
        <v>1</v>
      </c>
      <c r="H456" s="16">
        <v>1</v>
      </c>
      <c r="I456" s="172">
        <v>5</v>
      </c>
      <c r="J456" s="139"/>
      <c r="K456" s="139"/>
      <c r="L456" s="166">
        <v>1</v>
      </c>
      <c r="N456" s="166">
        <v>1</v>
      </c>
      <c r="O456" s="139"/>
      <c r="P456" s="139"/>
      <c r="Q456" s="166">
        <v>0.5</v>
      </c>
      <c r="R456" s="139"/>
      <c r="S456" s="166">
        <v>1</v>
      </c>
      <c r="T456" s="139"/>
      <c r="U456" s="139"/>
      <c r="V456" s="166">
        <v>1</v>
      </c>
      <c r="W456" s="139"/>
      <c r="X456" s="166">
        <v>1</v>
      </c>
      <c r="Y456" s="139"/>
      <c r="Z456" s="139"/>
      <c r="AA456" s="166">
        <v>1</v>
      </c>
      <c r="AB456" s="139"/>
      <c r="AC456" s="166">
        <v>1</v>
      </c>
      <c r="AD456" s="139"/>
      <c r="AE456" s="139"/>
      <c r="AF456" s="166">
        <v>1</v>
      </c>
      <c r="AG456" s="139"/>
      <c r="AH456" s="139"/>
      <c r="AI456" s="139"/>
      <c r="AJ456" s="139"/>
      <c r="AK456" s="139"/>
      <c r="AL456" s="13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39"/>
      <c r="AW456" s="139"/>
      <c r="AX456" s="139"/>
      <c r="AY456" s="38"/>
      <c r="AZ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</row>
    <row r="457" spans="1:82" ht="15.75">
      <c r="A457">
        <v>470</v>
      </c>
      <c r="E457" s="42">
        <v>24</v>
      </c>
      <c r="F457" s="133" t="s">
        <v>176</v>
      </c>
      <c r="G457" s="134">
        <v>1</v>
      </c>
      <c r="H457" s="60">
        <v>1</v>
      </c>
      <c r="I457" s="170" t="s">
        <v>556</v>
      </c>
      <c r="J457"/>
      <c r="L457" s="166">
        <v>1</v>
      </c>
      <c r="N457" s="166">
        <v>0.5</v>
      </c>
      <c r="Q457" s="166">
        <v>0.5</v>
      </c>
      <c r="S457" s="166">
        <v>1</v>
      </c>
      <c r="V457" s="166">
        <v>0.5</v>
      </c>
      <c r="X457" s="166">
        <v>1</v>
      </c>
      <c r="AA457" s="166">
        <v>0.5</v>
      </c>
      <c r="AC457" s="166">
        <v>1</v>
      </c>
      <c r="AF457" s="167">
        <v>1</v>
      </c>
      <c r="AR457" s="139"/>
      <c r="AS457" s="139"/>
      <c r="AT457" s="139"/>
      <c r="AU457" s="139"/>
      <c r="AV457" s="139"/>
      <c r="AW457" s="139"/>
      <c r="AX457" s="139"/>
      <c r="AY457" s="38"/>
      <c r="AZ457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1:78" ht="15.75">
      <c r="A458">
        <v>471</v>
      </c>
      <c r="E458" s="42">
        <v>25</v>
      </c>
      <c r="F458" s="133" t="s">
        <v>404</v>
      </c>
      <c r="G458" s="134">
        <v>1</v>
      </c>
      <c r="H458" s="60">
        <v>1</v>
      </c>
      <c r="I458" s="170" t="s">
        <v>556</v>
      </c>
      <c r="J458"/>
      <c r="L458" s="166">
        <v>1</v>
      </c>
      <c r="N458" s="166">
        <v>1</v>
      </c>
      <c r="Q458" s="166">
        <v>1</v>
      </c>
      <c r="S458" s="166">
        <v>1</v>
      </c>
      <c r="V458" s="166">
        <v>1</v>
      </c>
      <c r="X458" s="166">
        <v>1</v>
      </c>
      <c r="AA458" s="166">
        <v>0.5</v>
      </c>
      <c r="AC458" s="166">
        <v>1</v>
      </c>
      <c r="AF458" s="166">
        <v>1</v>
      </c>
      <c r="AR458" s="139"/>
      <c r="AS458" s="139"/>
      <c r="AT458" s="139"/>
      <c r="AU458" s="139"/>
      <c r="AV458" s="139"/>
      <c r="AW458" s="139"/>
      <c r="AX458" s="139"/>
      <c r="AY458" s="38"/>
      <c r="AZ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</row>
    <row r="459" spans="1:78" ht="15.75">
      <c r="A459">
        <v>472</v>
      </c>
      <c r="E459" s="42">
        <v>26</v>
      </c>
      <c r="F459" s="133" t="s">
        <v>405</v>
      </c>
      <c r="G459" s="134">
        <v>1</v>
      </c>
      <c r="H459" s="16">
        <v>1</v>
      </c>
      <c r="I459" s="172" t="s">
        <v>556</v>
      </c>
      <c r="J459"/>
      <c r="L459" s="166">
        <v>1</v>
      </c>
      <c r="N459" s="166">
        <v>1</v>
      </c>
      <c r="Q459" s="166">
        <v>1</v>
      </c>
      <c r="S459" s="166">
        <v>0.5</v>
      </c>
      <c r="V459" s="166">
        <v>0.5</v>
      </c>
      <c r="X459" s="166">
        <v>0.5</v>
      </c>
      <c r="AA459" s="166">
        <v>0.5</v>
      </c>
      <c r="AC459" s="166">
        <v>0.5</v>
      </c>
      <c r="AF459" s="166">
        <v>1</v>
      </c>
      <c r="AR459" s="139"/>
      <c r="AS459" s="139"/>
      <c r="AT459" s="139"/>
      <c r="AU459" s="139"/>
      <c r="AV459" s="139"/>
      <c r="AW459" s="139"/>
      <c r="AX459" s="139"/>
      <c r="AY459" s="38"/>
      <c r="AZ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</row>
    <row r="460" spans="1:78" ht="15">
      <c r="A460">
        <v>473</v>
      </c>
      <c r="C460" s="1"/>
      <c r="D460" s="1"/>
      <c r="E460" s="42">
        <v>27</v>
      </c>
      <c r="F460" s="133" t="s">
        <v>406</v>
      </c>
      <c r="G460" s="134">
        <v>1</v>
      </c>
      <c r="H460" s="16">
        <v>1</v>
      </c>
      <c r="I460" s="172" t="s">
        <v>556</v>
      </c>
      <c r="J460"/>
      <c r="L460" s="166">
        <v>1</v>
      </c>
      <c r="N460" s="166">
        <v>1</v>
      </c>
      <c r="Q460" s="167">
        <v>1</v>
      </c>
      <c r="S460" s="166">
        <v>1</v>
      </c>
      <c r="V460" s="166">
        <v>1</v>
      </c>
      <c r="X460" s="166">
        <v>1</v>
      </c>
      <c r="AA460" s="166">
        <v>1</v>
      </c>
      <c r="AC460" s="167">
        <v>1</v>
      </c>
      <c r="AF460" s="166">
        <v>1</v>
      </c>
      <c r="AR460" s="139"/>
      <c r="AS460" s="139"/>
      <c r="AT460" s="139"/>
      <c r="AU460" s="139"/>
      <c r="AV460" s="139"/>
      <c r="AW460" s="139"/>
      <c r="AX460" s="139"/>
      <c r="AY460" s="38"/>
      <c r="AZ460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</row>
    <row r="461" spans="1:78" ht="15">
      <c r="A461">
        <v>474</v>
      </c>
      <c r="C461" s="49"/>
      <c r="D461" s="49"/>
      <c r="E461" s="42">
        <v>28</v>
      </c>
      <c r="F461" s="133" t="s">
        <v>407</v>
      </c>
      <c r="G461" s="134">
        <v>1</v>
      </c>
      <c r="H461" s="60">
        <v>1</v>
      </c>
      <c r="I461" s="170" t="s">
        <v>556</v>
      </c>
      <c r="J461"/>
      <c r="L461" s="166">
        <v>1</v>
      </c>
      <c r="N461" s="167">
        <v>1</v>
      </c>
      <c r="S461" s="166">
        <v>1</v>
      </c>
      <c r="V461" s="167">
        <v>1</v>
      </c>
      <c r="X461" s="166">
        <v>1</v>
      </c>
      <c r="AA461" s="166">
        <v>1</v>
      </c>
      <c r="AC461" s="166">
        <v>1</v>
      </c>
      <c r="AF461" s="166">
        <v>1</v>
      </c>
      <c r="AR461" s="139"/>
      <c r="AS461" s="139"/>
      <c r="AT461" s="139"/>
      <c r="AU461" s="139"/>
      <c r="AV461" s="139"/>
      <c r="AW461" s="139"/>
      <c r="AX461" s="139"/>
      <c r="AY461" s="38"/>
      <c r="AZ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</row>
    <row r="462" spans="1:78" ht="15.75">
      <c r="A462">
        <v>475</v>
      </c>
      <c r="E462" s="42">
        <v>29</v>
      </c>
      <c r="F462" s="133" t="s">
        <v>177</v>
      </c>
      <c r="G462" s="134">
        <v>1</v>
      </c>
      <c r="H462" s="60">
        <v>1</v>
      </c>
      <c r="I462" s="170" t="s">
        <v>556</v>
      </c>
      <c r="J462"/>
      <c r="L462" s="166">
        <v>1</v>
      </c>
      <c r="N462" s="167">
        <v>1</v>
      </c>
      <c r="Q462" s="167">
        <v>1</v>
      </c>
      <c r="S462" s="166">
        <v>1</v>
      </c>
      <c r="V462" s="167">
        <v>1</v>
      </c>
      <c r="X462" s="166">
        <v>1</v>
      </c>
      <c r="AA462" s="166">
        <v>1</v>
      </c>
      <c r="AC462" s="166">
        <v>1</v>
      </c>
      <c r="AF462" s="166">
        <v>1</v>
      </c>
      <c r="AR462" s="139"/>
      <c r="AS462" s="139"/>
      <c r="AT462" s="139"/>
      <c r="AU462" s="139"/>
      <c r="AV462" s="139"/>
      <c r="AW462" s="139"/>
      <c r="AX462" s="139"/>
      <c r="AY462" s="38"/>
      <c r="AZ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</row>
    <row r="463" spans="1:78" ht="15.75">
      <c r="A463">
        <v>476</v>
      </c>
      <c r="E463" s="42">
        <v>30</v>
      </c>
      <c r="F463" s="133" t="s">
        <v>408</v>
      </c>
      <c r="G463" s="134">
        <v>1</v>
      </c>
      <c r="H463" s="16">
        <v>1</v>
      </c>
      <c r="I463" s="172">
        <v>5</v>
      </c>
      <c r="J463"/>
      <c r="L463" s="166">
        <v>0.5</v>
      </c>
      <c r="N463" s="166">
        <v>1</v>
      </c>
      <c r="Q463" s="166">
        <v>0.5</v>
      </c>
      <c r="S463" s="166">
        <v>1</v>
      </c>
      <c r="V463" s="166">
        <v>0.5</v>
      </c>
      <c r="X463" s="166">
        <v>1</v>
      </c>
      <c r="AA463" s="166">
        <v>0.5</v>
      </c>
      <c r="AC463" s="166">
        <v>1</v>
      </c>
      <c r="AF463" s="166">
        <v>0.5</v>
      </c>
      <c r="AR463" s="139"/>
      <c r="AS463" s="139"/>
      <c r="AT463" s="139"/>
      <c r="AU463" s="139"/>
      <c r="AV463" s="139"/>
      <c r="AW463" s="139"/>
      <c r="AX463" s="139"/>
      <c r="AY463" s="38"/>
      <c r="AZ463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</row>
    <row r="464" spans="1:78" ht="15.75">
      <c r="A464">
        <v>477</v>
      </c>
      <c r="E464" s="42">
        <v>31</v>
      </c>
      <c r="F464" s="133" t="s">
        <v>409</v>
      </c>
      <c r="G464" s="134">
        <v>1</v>
      </c>
      <c r="H464" s="66">
        <v>1</v>
      </c>
      <c r="I464" s="170">
        <v>5</v>
      </c>
      <c r="J464"/>
      <c r="L464" s="166">
        <v>1</v>
      </c>
      <c r="N464" s="166">
        <v>1</v>
      </c>
      <c r="Q464" s="166">
        <v>1</v>
      </c>
      <c r="S464" s="166">
        <v>1</v>
      </c>
      <c r="V464" s="166">
        <v>1</v>
      </c>
      <c r="X464" s="166">
        <v>1</v>
      </c>
      <c r="AA464" s="166">
        <v>1</v>
      </c>
      <c r="AC464" s="166">
        <v>1</v>
      </c>
      <c r="AF464" s="166">
        <v>1</v>
      </c>
      <c r="AR464" s="139"/>
      <c r="AS464" s="139"/>
      <c r="AT464" s="139"/>
      <c r="AU464" s="139"/>
      <c r="AV464" s="139"/>
      <c r="AW464" s="139"/>
      <c r="AX464" s="139"/>
      <c r="AY464" s="38"/>
      <c r="AZ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</row>
    <row r="465" spans="1:96" ht="15.75">
      <c r="A465">
        <v>478</v>
      </c>
      <c r="E465" s="42">
        <v>32</v>
      </c>
      <c r="F465" s="133" t="s">
        <v>78</v>
      </c>
      <c r="G465" s="134">
        <v>1</v>
      </c>
      <c r="H465" s="66">
        <v>1</v>
      </c>
      <c r="I465" s="170">
        <v>5</v>
      </c>
      <c r="J465"/>
      <c r="L465" s="166">
        <v>0.5</v>
      </c>
      <c r="N465" s="167">
        <v>1</v>
      </c>
      <c r="Q465" s="167">
        <v>1</v>
      </c>
      <c r="S465" s="166">
        <v>1</v>
      </c>
      <c r="V465" s="167">
        <v>1</v>
      </c>
      <c r="X465" s="166">
        <v>0.5</v>
      </c>
      <c r="AA465" s="166">
        <v>1</v>
      </c>
      <c r="AC465" s="166">
        <v>1</v>
      </c>
      <c r="AF465" s="167">
        <v>1</v>
      </c>
      <c r="AR465" s="139"/>
      <c r="AS465" s="139"/>
      <c r="AT465" s="139"/>
      <c r="AU465" s="139"/>
      <c r="AV465" s="139"/>
      <c r="AW465" s="139"/>
      <c r="AX465" s="139"/>
      <c r="AY465" s="38"/>
      <c r="AZ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</row>
    <row r="466" spans="1:96" ht="15.75" customHeight="1">
      <c r="A466">
        <v>479</v>
      </c>
      <c r="E466" s="42">
        <v>33</v>
      </c>
      <c r="F466" s="133" t="s">
        <v>410</v>
      </c>
      <c r="G466" s="134">
        <v>1</v>
      </c>
      <c r="H466" s="60">
        <v>1</v>
      </c>
      <c r="I466" s="170" t="s">
        <v>556</v>
      </c>
      <c r="J466"/>
      <c r="L466" s="166">
        <v>0.5</v>
      </c>
      <c r="N466" s="166">
        <v>0.5</v>
      </c>
      <c r="Q466" s="166">
        <v>0.5</v>
      </c>
      <c r="S466" s="166">
        <v>0.5</v>
      </c>
      <c r="V466" s="166">
        <v>0.5</v>
      </c>
      <c r="X466" s="166">
        <v>1</v>
      </c>
      <c r="AA466" s="166">
        <v>0.5</v>
      </c>
      <c r="AC466" s="166">
        <v>0.5</v>
      </c>
      <c r="AF466" s="166">
        <v>0.5</v>
      </c>
      <c r="AR466" s="139"/>
      <c r="AS466" s="139"/>
      <c r="AT466" s="139"/>
      <c r="AU466" s="139"/>
      <c r="AV466" s="139"/>
      <c r="AW466" s="139"/>
      <c r="AX466" s="139"/>
      <c r="AY466" s="38"/>
      <c r="AZ466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</row>
    <row r="467" spans="1:96" ht="15.75">
      <c r="A467">
        <v>480</v>
      </c>
      <c r="E467" s="42">
        <v>34</v>
      </c>
      <c r="F467" s="133" t="s">
        <v>411</v>
      </c>
      <c r="G467" s="134">
        <v>1</v>
      </c>
      <c r="H467" s="66">
        <v>1</v>
      </c>
      <c r="I467" s="170">
        <v>5</v>
      </c>
      <c r="J467"/>
      <c r="L467" s="166">
        <v>0.5</v>
      </c>
      <c r="N467" s="166">
        <v>1</v>
      </c>
      <c r="Q467" s="166">
        <v>1</v>
      </c>
      <c r="S467" s="166">
        <v>1</v>
      </c>
      <c r="V467" s="167">
        <v>1</v>
      </c>
      <c r="X467" s="166">
        <v>1</v>
      </c>
      <c r="AA467" s="166">
        <v>1</v>
      </c>
      <c r="AC467" s="166">
        <v>1</v>
      </c>
      <c r="AF467" s="167">
        <v>1</v>
      </c>
      <c r="AR467" s="139"/>
      <c r="AS467" s="139"/>
      <c r="AT467" s="139"/>
      <c r="AU467" s="139"/>
      <c r="AV467" s="139"/>
      <c r="AW467" s="139"/>
      <c r="AX467" s="139"/>
      <c r="AY467" s="38"/>
      <c r="AZ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</row>
    <row r="468" spans="1:96" ht="15.75">
      <c r="A468">
        <v>481</v>
      </c>
      <c r="E468" s="42">
        <v>35</v>
      </c>
      <c r="F468" s="133" t="s">
        <v>412</v>
      </c>
      <c r="G468" s="134">
        <v>0</v>
      </c>
      <c r="H468" s="60">
        <v>1</v>
      </c>
      <c r="I468" s="170"/>
      <c r="J468"/>
      <c r="L468" s="166">
        <v>0.5</v>
      </c>
      <c r="N468" s="166">
        <v>0.5</v>
      </c>
      <c r="X468" s="166">
        <v>0.5</v>
      </c>
      <c r="AC468" s="167">
        <v>1</v>
      </c>
      <c r="AY468" s="38"/>
      <c r="AZ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</row>
    <row r="469" spans="5:96" ht="15.75">
      <c r="E469" s="42"/>
      <c r="F469" s="133" t="s">
        <v>608</v>
      </c>
      <c r="G469" s="134"/>
      <c r="H469" s="66">
        <v>1</v>
      </c>
      <c r="I469" s="170">
        <v>5</v>
      </c>
      <c r="J469"/>
      <c r="N469" s="166">
        <v>0.5</v>
      </c>
      <c r="S469" s="166">
        <v>0.5</v>
      </c>
      <c r="X469" s="166">
        <v>1</v>
      </c>
      <c r="AC469" s="166">
        <v>1</v>
      </c>
      <c r="AR469" s="139"/>
      <c r="AS469" s="139"/>
      <c r="AT469" s="139"/>
      <c r="AU469" s="139"/>
      <c r="AV469" s="139"/>
      <c r="AW469" s="139"/>
      <c r="AX469" s="139"/>
      <c r="AY469" s="38"/>
      <c r="AZ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</row>
    <row r="470" spans="1:96" ht="15.75">
      <c r="A470">
        <v>481</v>
      </c>
      <c r="E470" s="42">
        <v>35</v>
      </c>
      <c r="F470" s="133" t="s">
        <v>609</v>
      </c>
      <c r="G470" s="134">
        <v>0</v>
      </c>
      <c r="H470" s="60">
        <v>1</v>
      </c>
      <c r="I470" s="170"/>
      <c r="J470"/>
      <c r="N470" s="166">
        <v>1</v>
      </c>
      <c r="S470" s="166">
        <v>1</v>
      </c>
      <c r="X470" s="166">
        <v>1</v>
      </c>
      <c r="AC470" s="166">
        <v>1</v>
      </c>
      <c r="AY470" s="38"/>
      <c r="AZ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</row>
    <row r="471" spans="1:78" ht="15.75">
      <c r="A471">
        <v>484</v>
      </c>
      <c r="E471" s="55"/>
      <c r="F471" s="133"/>
      <c r="G471" s="134"/>
      <c r="H471" s="55"/>
      <c r="I471" s="170"/>
      <c r="J471"/>
      <c r="AR471" s="139"/>
      <c r="AS471" s="139"/>
      <c r="AT471" s="139"/>
      <c r="AU471" s="139"/>
      <c r="AV471" s="139"/>
      <c r="AW471" s="139"/>
      <c r="AX471" s="139"/>
      <c r="AY471" s="38"/>
      <c r="AZ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</row>
    <row r="472" spans="1:78" ht="15.75">
      <c r="A472">
        <v>485</v>
      </c>
      <c r="E472" s="45"/>
      <c r="F472" s="133"/>
      <c r="G472" s="134"/>
      <c r="H472" s="60" t="s">
        <v>1</v>
      </c>
      <c r="I472" s="170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141"/>
      <c r="AO472" s="141"/>
      <c r="AP472" s="141"/>
      <c r="AQ472" s="141"/>
      <c r="AR472" s="141"/>
      <c r="AS472" s="141"/>
      <c r="AT472" s="141"/>
      <c r="AU472" s="141"/>
      <c r="AV472" s="141"/>
      <c r="AW472" s="141"/>
      <c r="AX472" s="141"/>
      <c r="AY472" s="140"/>
      <c r="AZ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</row>
    <row r="473" spans="1:78" ht="18">
      <c r="A473">
        <v>486</v>
      </c>
      <c r="C473" s="51">
        <v>20</v>
      </c>
      <c r="E473" s="46"/>
      <c r="F473" s="47" t="s">
        <v>23</v>
      </c>
      <c r="G473" s="58"/>
      <c r="H473" s="58"/>
      <c r="I473" s="180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/>
      <c r="AP473" s="158"/>
      <c r="AQ473" s="158"/>
      <c r="AR473" s="158"/>
      <c r="AS473" s="158"/>
      <c r="AT473" s="158"/>
      <c r="AY473" s="38"/>
      <c r="AZ473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</row>
    <row r="474" spans="1:78" ht="15.75">
      <c r="A474">
        <v>487</v>
      </c>
      <c r="E474" s="77"/>
      <c r="F474" s="79">
        <f>'RESUM MENSUAL ENVASOS'!F20</f>
        <v>7466</v>
      </c>
      <c r="G474" s="67"/>
      <c r="H474" s="67"/>
      <c r="I474" s="174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39"/>
      <c r="AH474" s="139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38"/>
      <c r="AZ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</row>
    <row r="475" spans="1:78" ht="16.5" thickBot="1">
      <c r="A475">
        <v>488</v>
      </c>
      <c r="E475" s="55"/>
      <c r="F475" s="72" t="s">
        <v>6</v>
      </c>
      <c r="G475" s="43"/>
      <c r="H475" s="60"/>
      <c r="I475" s="170"/>
      <c r="J475" s="144"/>
      <c r="K475" s="144">
        <f aca="true" t="shared" si="36" ref="K475:AC475">K7</f>
        <v>1</v>
      </c>
      <c r="L475" s="144">
        <f t="shared" si="36"/>
        <v>2</v>
      </c>
      <c r="M475" s="144">
        <f t="shared" si="36"/>
        <v>5</v>
      </c>
      <c r="N475" s="144">
        <f t="shared" si="36"/>
        <v>6</v>
      </c>
      <c r="O475" s="144">
        <f t="shared" si="36"/>
        <v>7</v>
      </c>
      <c r="P475" s="144">
        <f t="shared" si="36"/>
        <v>8</v>
      </c>
      <c r="Q475" s="144">
        <f t="shared" si="36"/>
        <v>9</v>
      </c>
      <c r="R475" s="144">
        <f t="shared" si="36"/>
        <v>12</v>
      </c>
      <c r="S475" s="144">
        <f t="shared" si="36"/>
        <v>13</v>
      </c>
      <c r="T475" s="144">
        <f t="shared" si="36"/>
        <v>14</v>
      </c>
      <c r="U475" s="144">
        <f t="shared" si="36"/>
        <v>15</v>
      </c>
      <c r="V475" s="144">
        <f t="shared" si="36"/>
        <v>16</v>
      </c>
      <c r="W475" s="144">
        <f t="shared" si="36"/>
        <v>19</v>
      </c>
      <c r="X475" s="144">
        <f t="shared" si="36"/>
        <v>20</v>
      </c>
      <c r="Y475" s="144">
        <f t="shared" si="36"/>
        <v>21</v>
      </c>
      <c r="Z475" s="144">
        <f t="shared" si="36"/>
        <v>22</v>
      </c>
      <c r="AA475" s="144">
        <f t="shared" si="36"/>
        <v>23</v>
      </c>
      <c r="AB475" s="144">
        <f t="shared" si="36"/>
        <v>26</v>
      </c>
      <c r="AC475" s="144">
        <f t="shared" si="36"/>
        <v>27</v>
      </c>
      <c r="AD475" s="144">
        <f aca="true" t="shared" si="37" ref="AD475:AR475">AD7</f>
        <v>28</v>
      </c>
      <c r="AE475" s="144">
        <f t="shared" si="37"/>
        <v>29</v>
      </c>
      <c r="AF475" s="144">
        <f t="shared" si="37"/>
        <v>30</v>
      </c>
      <c r="AG475" s="144">
        <f t="shared" si="37"/>
        <v>0</v>
      </c>
      <c r="AH475" s="144">
        <f t="shared" si="37"/>
        <v>0</v>
      </c>
      <c r="AI475" s="144">
        <f t="shared" si="37"/>
        <v>0</v>
      </c>
      <c r="AJ475" s="144">
        <f t="shared" si="37"/>
        <v>0</v>
      </c>
      <c r="AK475" s="144">
        <f t="shared" si="37"/>
        <v>0</v>
      </c>
      <c r="AL475" s="144">
        <f t="shared" si="37"/>
        <v>0</v>
      </c>
      <c r="AM475" s="144">
        <f t="shared" si="37"/>
        <v>0</v>
      </c>
      <c r="AN475" s="144">
        <f t="shared" si="37"/>
        <v>0</v>
      </c>
      <c r="AO475" s="144">
        <f t="shared" si="37"/>
        <v>0</v>
      </c>
      <c r="AP475" s="144">
        <f t="shared" si="37"/>
        <v>0</v>
      </c>
      <c r="AQ475" s="144">
        <f t="shared" si="37"/>
        <v>0</v>
      </c>
      <c r="AR475" s="144">
        <f t="shared" si="37"/>
        <v>0</v>
      </c>
      <c r="AS475" s="144">
        <f aca="true" t="shared" si="38" ref="AS475:AX475">AS7</f>
        <v>0</v>
      </c>
      <c r="AT475" s="144">
        <f t="shared" si="38"/>
        <v>0</v>
      </c>
      <c r="AU475" s="144">
        <f t="shared" si="38"/>
        <v>0</v>
      </c>
      <c r="AV475" s="144">
        <f t="shared" si="38"/>
        <v>0</v>
      </c>
      <c r="AW475" s="144">
        <f t="shared" si="38"/>
        <v>0</v>
      </c>
      <c r="AX475" s="144">
        <f t="shared" si="38"/>
        <v>0</v>
      </c>
      <c r="AY475" s="38"/>
      <c r="AZ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</row>
    <row r="476" spans="1:78" ht="18">
      <c r="A476">
        <v>489</v>
      </c>
      <c r="E476" s="50">
        <v>1</v>
      </c>
      <c r="F476" s="135" t="s">
        <v>142</v>
      </c>
      <c r="G476" s="134">
        <v>1</v>
      </c>
      <c r="H476" s="16">
        <v>1</v>
      </c>
      <c r="I476" s="172" t="s">
        <v>557</v>
      </c>
      <c r="K476" s="39"/>
      <c r="L476" s="166">
        <v>0.5</v>
      </c>
      <c r="M476" s="39"/>
      <c r="N476" s="39"/>
      <c r="O476" s="166">
        <v>1</v>
      </c>
      <c r="P476" s="39"/>
      <c r="Q476" s="166">
        <v>0.5</v>
      </c>
      <c r="R476" s="39"/>
      <c r="S476" s="39"/>
      <c r="T476" s="166">
        <v>0</v>
      </c>
      <c r="U476" s="39"/>
      <c r="V476" s="166">
        <v>0</v>
      </c>
      <c r="W476" s="39"/>
      <c r="X476" s="39"/>
      <c r="Y476" s="166">
        <v>1</v>
      </c>
      <c r="Z476" s="39"/>
      <c r="AA476" s="166">
        <v>0</v>
      </c>
      <c r="AB476" s="39"/>
      <c r="AC476" s="39"/>
      <c r="AD476" s="166">
        <v>0.5</v>
      </c>
      <c r="AE476" s="39"/>
      <c r="AF476" s="166">
        <v>0.5</v>
      </c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139"/>
      <c r="AY476" s="38"/>
      <c r="AZ476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</row>
    <row r="477" spans="1:78" ht="18">
      <c r="A477">
        <v>492</v>
      </c>
      <c r="E477" s="50">
        <v>2</v>
      </c>
      <c r="F477" s="133" t="s">
        <v>167</v>
      </c>
      <c r="G477" s="134">
        <v>1</v>
      </c>
      <c r="H477" s="60">
        <v>1</v>
      </c>
      <c r="I477" s="170" t="s">
        <v>557</v>
      </c>
      <c r="K477" s="39"/>
      <c r="L477" s="166">
        <v>1</v>
      </c>
      <c r="M477" s="39"/>
      <c r="N477" s="39"/>
      <c r="O477" s="166">
        <v>1</v>
      </c>
      <c r="P477" s="39"/>
      <c r="Q477" s="166">
        <v>0.5</v>
      </c>
      <c r="R477" s="39"/>
      <c r="S477" s="39"/>
      <c r="T477" s="166">
        <v>1</v>
      </c>
      <c r="U477" s="39"/>
      <c r="V477" s="166">
        <v>1</v>
      </c>
      <c r="W477" s="39"/>
      <c r="X477" s="39"/>
      <c r="Y477" s="166">
        <v>1</v>
      </c>
      <c r="Z477" s="39"/>
      <c r="AA477" s="166">
        <v>1</v>
      </c>
      <c r="AB477" s="39"/>
      <c r="AC477" s="39"/>
      <c r="AD477" s="166">
        <v>1</v>
      </c>
      <c r="AE477" s="39"/>
      <c r="AF477" s="166">
        <v>1</v>
      </c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139"/>
      <c r="AY477" s="38"/>
      <c r="AZ477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</row>
    <row r="478" spans="1:78" ht="18">
      <c r="A478">
        <v>494</v>
      </c>
      <c r="E478" s="50">
        <v>3</v>
      </c>
      <c r="F478" s="133" t="s">
        <v>143</v>
      </c>
      <c r="G478" s="134">
        <v>1</v>
      </c>
      <c r="H478" s="60">
        <v>1</v>
      </c>
      <c r="I478" s="170" t="s">
        <v>557</v>
      </c>
      <c r="K478" s="39"/>
      <c r="L478" s="166">
        <v>1</v>
      </c>
      <c r="M478" s="39"/>
      <c r="N478" s="39"/>
      <c r="O478" s="166">
        <v>1</v>
      </c>
      <c r="P478" s="39"/>
      <c r="Q478" s="166">
        <v>0.5</v>
      </c>
      <c r="R478" s="39"/>
      <c r="S478" s="39"/>
      <c r="T478" s="166">
        <v>1</v>
      </c>
      <c r="U478" s="39"/>
      <c r="V478" s="166">
        <v>0</v>
      </c>
      <c r="W478" s="39"/>
      <c r="X478" s="39"/>
      <c r="Y478" s="166">
        <v>1</v>
      </c>
      <c r="Z478" s="39"/>
      <c r="AA478" s="166">
        <v>0.5</v>
      </c>
      <c r="AB478" s="39"/>
      <c r="AC478" s="39"/>
      <c r="AD478" s="166">
        <v>1</v>
      </c>
      <c r="AE478" s="39"/>
      <c r="AF478" s="166">
        <v>0.5</v>
      </c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139"/>
      <c r="AY478" s="38"/>
      <c r="AZ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</row>
    <row r="479" spans="1:78" ht="18">
      <c r="A479">
        <v>496</v>
      </c>
      <c r="E479" s="50">
        <v>4</v>
      </c>
      <c r="F479" s="133" t="s">
        <v>376</v>
      </c>
      <c r="G479" s="134">
        <v>1</v>
      </c>
      <c r="H479" s="16">
        <v>1</v>
      </c>
      <c r="I479" s="172" t="s">
        <v>557</v>
      </c>
      <c r="K479" s="39"/>
      <c r="L479" s="166">
        <v>0.5</v>
      </c>
      <c r="M479" s="39"/>
      <c r="N479" s="39"/>
      <c r="O479" s="166">
        <v>1</v>
      </c>
      <c r="P479" s="39"/>
      <c r="Q479" s="166">
        <v>0.5</v>
      </c>
      <c r="R479" s="39"/>
      <c r="S479" s="39"/>
      <c r="T479" s="166">
        <v>0.5</v>
      </c>
      <c r="U479" s="39"/>
      <c r="V479" s="166">
        <v>1</v>
      </c>
      <c r="W479" s="39"/>
      <c r="X479" s="39"/>
      <c r="Y479" s="166">
        <v>1</v>
      </c>
      <c r="Z479" s="39"/>
      <c r="AA479" s="166">
        <v>0.5</v>
      </c>
      <c r="AB479" s="39"/>
      <c r="AC479" s="39"/>
      <c r="AD479" s="166">
        <v>0</v>
      </c>
      <c r="AE479" s="39"/>
      <c r="AF479" s="166">
        <v>0.5</v>
      </c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139"/>
      <c r="AY479" s="38"/>
      <c r="AZ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</row>
    <row r="480" spans="1:78" ht="18">
      <c r="A480">
        <v>497</v>
      </c>
      <c r="E480" s="50">
        <v>5</v>
      </c>
      <c r="F480" s="133" t="s">
        <v>377</v>
      </c>
      <c r="G480" s="134">
        <v>0</v>
      </c>
      <c r="H480" s="60">
        <v>1</v>
      </c>
      <c r="I480" s="170" t="s">
        <v>553</v>
      </c>
      <c r="K480" s="39"/>
      <c r="L480" s="39"/>
      <c r="M480" s="39"/>
      <c r="N480" s="39"/>
      <c r="O480" s="166">
        <v>0.5</v>
      </c>
      <c r="P480" s="39"/>
      <c r="Q480" s="39"/>
      <c r="R480" s="39"/>
      <c r="S480" s="39"/>
      <c r="T480" s="166">
        <v>0.5</v>
      </c>
      <c r="U480" s="39"/>
      <c r="V480" s="39"/>
      <c r="W480" s="39"/>
      <c r="X480" s="39"/>
      <c r="Y480" s="166">
        <v>0</v>
      </c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139"/>
      <c r="AY480" s="38"/>
      <c r="AZ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</row>
    <row r="481" spans="1:78" ht="18">
      <c r="A481">
        <v>500</v>
      </c>
      <c r="E481" s="50">
        <v>6</v>
      </c>
      <c r="F481" s="133" t="s">
        <v>144</v>
      </c>
      <c r="G481" s="134">
        <v>1</v>
      </c>
      <c r="H481" s="60">
        <v>1</v>
      </c>
      <c r="I481" s="170" t="s">
        <v>557</v>
      </c>
      <c r="K481" s="39"/>
      <c r="L481" s="166">
        <v>1</v>
      </c>
      <c r="M481" s="39"/>
      <c r="N481" s="39"/>
      <c r="O481" s="166">
        <v>1</v>
      </c>
      <c r="P481" s="39"/>
      <c r="Q481" s="166">
        <v>0.5</v>
      </c>
      <c r="R481" s="39"/>
      <c r="S481" s="39"/>
      <c r="T481" s="166">
        <v>1</v>
      </c>
      <c r="U481" s="39"/>
      <c r="V481" s="166">
        <v>0</v>
      </c>
      <c r="W481" s="39"/>
      <c r="X481" s="39"/>
      <c r="Y481" s="166">
        <v>1</v>
      </c>
      <c r="Z481" s="39"/>
      <c r="AA481" s="166">
        <v>0.5</v>
      </c>
      <c r="AB481" s="39"/>
      <c r="AC481" s="39"/>
      <c r="AD481" s="166">
        <v>1</v>
      </c>
      <c r="AE481" s="39"/>
      <c r="AF481" s="166">
        <v>0.5</v>
      </c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139"/>
      <c r="AY481" s="38"/>
      <c r="AZ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</row>
    <row r="482" spans="1:78" ht="18">
      <c r="A482">
        <v>501</v>
      </c>
      <c r="E482" s="50">
        <v>7</v>
      </c>
      <c r="F482" s="133" t="s">
        <v>88</v>
      </c>
      <c r="G482" s="134"/>
      <c r="H482" s="60">
        <v>1</v>
      </c>
      <c r="I482" s="170" t="s">
        <v>556</v>
      </c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166">
        <v>0.5</v>
      </c>
      <c r="Z482" s="39"/>
      <c r="AA482" s="39"/>
      <c r="AB482" s="39"/>
      <c r="AC482" s="39"/>
      <c r="AD482" s="166">
        <v>1</v>
      </c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139"/>
      <c r="AY482" s="38"/>
      <c r="AZ482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</row>
    <row r="483" spans="1:78" ht="18">
      <c r="A483">
        <v>502</v>
      </c>
      <c r="E483" s="50">
        <v>8</v>
      </c>
      <c r="F483" s="133" t="s">
        <v>145</v>
      </c>
      <c r="G483" s="134"/>
      <c r="H483" s="60">
        <v>1</v>
      </c>
      <c r="I483" s="170" t="s">
        <v>557</v>
      </c>
      <c r="K483" s="39"/>
      <c r="L483" s="39"/>
      <c r="M483" s="39"/>
      <c r="N483" s="39"/>
      <c r="O483" s="166">
        <v>1</v>
      </c>
      <c r="P483" s="39"/>
      <c r="Q483" s="39"/>
      <c r="R483" s="39"/>
      <c r="S483" s="39"/>
      <c r="T483" s="166">
        <v>1</v>
      </c>
      <c r="U483" s="39"/>
      <c r="V483" s="39"/>
      <c r="W483" s="39"/>
      <c r="X483" s="39"/>
      <c r="Y483" s="166">
        <v>1</v>
      </c>
      <c r="Z483" s="39"/>
      <c r="AA483" s="39"/>
      <c r="AB483" s="39"/>
      <c r="AC483" s="39"/>
      <c r="AD483" s="166">
        <v>0.5</v>
      </c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139"/>
      <c r="AY483" s="38"/>
      <c r="AZ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</row>
    <row r="484" spans="1:78" ht="18">
      <c r="A484">
        <v>503</v>
      </c>
      <c r="E484" s="50">
        <v>9</v>
      </c>
      <c r="F484" s="133" t="s">
        <v>147</v>
      </c>
      <c r="G484" s="134">
        <v>1</v>
      </c>
      <c r="H484" s="60">
        <v>1</v>
      </c>
      <c r="I484" s="170" t="s">
        <v>557</v>
      </c>
      <c r="K484" s="39"/>
      <c r="L484" s="166">
        <v>1</v>
      </c>
      <c r="M484" s="39"/>
      <c r="N484" s="39"/>
      <c r="O484" s="166">
        <v>1</v>
      </c>
      <c r="P484" s="39"/>
      <c r="Q484" s="166">
        <v>0.5</v>
      </c>
      <c r="R484" s="39"/>
      <c r="S484" s="39"/>
      <c r="T484" s="166">
        <v>1</v>
      </c>
      <c r="U484" s="39"/>
      <c r="V484" s="166">
        <v>1</v>
      </c>
      <c r="W484" s="39"/>
      <c r="X484" s="39"/>
      <c r="Y484" s="166">
        <v>1</v>
      </c>
      <c r="Z484" s="39"/>
      <c r="AA484" s="166">
        <v>1</v>
      </c>
      <c r="AB484" s="39"/>
      <c r="AC484" s="39"/>
      <c r="AD484" s="166">
        <v>1</v>
      </c>
      <c r="AE484" s="39"/>
      <c r="AF484" s="166">
        <v>0.5</v>
      </c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139"/>
      <c r="AY484" s="38"/>
      <c r="AZ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</row>
    <row r="485" spans="1:78" ht="18">
      <c r="A485">
        <v>504</v>
      </c>
      <c r="E485" s="50">
        <v>10</v>
      </c>
      <c r="F485" s="133" t="s">
        <v>89</v>
      </c>
      <c r="G485" s="134">
        <v>1</v>
      </c>
      <c r="H485" s="60">
        <v>1</v>
      </c>
      <c r="I485" s="170" t="s">
        <v>557</v>
      </c>
      <c r="K485" s="39"/>
      <c r="L485" s="166">
        <v>0.5</v>
      </c>
      <c r="M485" s="39"/>
      <c r="N485" s="39"/>
      <c r="O485" s="166">
        <v>1</v>
      </c>
      <c r="P485" s="39"/>
      <c r="Q485" s="166">
        <v>0.5</v>
      </c>
      <c r="R485" s="39"/>
      <c r="S485" s="39"/>
      <c r="T485" s="166">
        <v>1</v>
      </c>
      <c r="U485" s="39"/>
      <c r="V485" s="166">
        <v>0.5</v>
      </c>
      <c r="W485" s="39"/>
      <c r="X485" s="39"/>
      <c r="Y485" s="166">
        <v>1</v>
      </c>
      <c r="Z485" s="39"/>
      <c r="AA485" s="166">
        <v>1</v>
      </c>
      <c r="AB485" s="39"/>
      <c r="AC485" s="39"/>
      <c r="AD485" s="166">
        <v>1</v>
      </c>
      <c r="AE485" s="39"/>
      <c r="AF485" s="166">
        <v>1</v>
      </c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139"/>
      <c r="AY485" s="38"/>
      <c r="AZ485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</row>
    <row r="486" spans="1:78" ht="18">
      <c r="A486">
        <v>505</v>
      </c>
      <c r="E486" s="50">
        <v>11</v>
      </c>
      <c r="F486" s="133" t="s">
        <v>378</v>
      </c>
      <c r="G486" s="134"/>
      <c r="H486" s="60">
        <v>1</v>
      </c>
      <c r="I486" s="170" t="s">
        <v>557</v>
      </c>
      <c r="K486" s="39"/>
      <c r="L486" s="39"/>
      <c r="M486" s="39"/>
      <c r="N486" s="39"/>
      <c r="O486" s="166">
        <v>1</v>
      </c>
      <c r="P486" s="39"/>
      <c r="Q486" s="39"/>
      <c r="R486" s="39"/>
      <c r="S486" s="39"/>
      <c r="T486" s="166">
        <v>1</v>
      </c>
      <c r="U486" s="39"/>
      <c r="V486" s="39"/>
      <c r="W486" s="39"/>
      <c r="X486" s="39"/>
      <c r="Y486" s="166">
        <v>1</v>
      </c>
      <c r="Z486" s="39"/>
      <c r="AA486" s="39"/>
      <c r="AB486" s="39"/>
      <c r="AC486" s="39"/>
      <c r="AD486" s="166">
        <v>1</v>
      </c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139"/>
      <c r="AY486" s="38"/>
      <c r="AZ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</row>
    <row r="487" spans="1:78" ht="18">
      <c r="A487">
        <v>506</v>
      </c>
      <c r="E487" s="50">
        <v>12</v>
      </c>
      <c r="F487" s="133" t="s">
        <v>549</v>
      </c>
      <c r="G487" s="134">
        <v>1</v>
      </c>
      <c r="H487" s="60">
        <v>1</v>
      </c>
      <c r="I487" s="170" t="s">
        <v>557</v>
      </c>
      <c r="K487" s="39"/>
      <c r="L487" s="166">
        <v>1</v>
      </c>
      <c r="M487" s="39"/>
      <c r="N487" s="39"/>
      <c r="O487" s="166">
        <v>1</v>
      </c>
      <c r="P487" s="39"/>
      <c r="Q487" s="166">
        <v>0.5</v>
      </c>
      <c r="R487" s="39"/>
      <c r="S487" s="39"/>
      <c r="T487" s="166">
        <v>1</v>
      </c>
      <c r="U487" s="39"/>
      <c r="V487" s="166">
        <v>0</v>
      </c>
      <c r="W487" s="39"/>
      <c r="X487" s="39"/>
      <c r="Y487" s="166">
        <v>1</v>
      </c>
      <c r="Z487" s="39"/>
      <c r="AA487" s="166">
        <v>0.5</v>
      </c>
      <c r="AB487" s="39"/>
      <c r="AC487" s="39"/>
      <c r="AD487" s="166">
        <v>1</v>
      </c>
      <c r="AE487" s="39"/>
      <c r="AF487" s="166">
        <v>0.5</v>
      </c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139"/>
      <c r="AY487" s="38"/>
      <c r="AZ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</row>
    <row r="488" spans="1:78" ht="18">
      <c r="A488">
        <v>507</v>
      </c>
      <c r="E488" s="50">
        <v>13</v>
      </c>
      <c r="F488" s="133" t="s">
        <v>379</v>
      </c>
      <c r="G488" s="134"/>
      <c r="H488" s="60">
        <v>1</v>
      </c>
      <c r="I488" s="170" t="s">
        <v>557</v>
      </c>
      <c r="K488" s="39"/>
      <c r="L488" s="39"/>
      <c r="M488" s="39"/>
      <c r="N488" s="39"/>
      <c r="O488" s="166">
        <v>0</v>
      </c>
      <c r="P488" s="39"/>
      <c r="Q488" s="39"/>
      <c r="R488" s="39"/>
      <c r="S488" s="39"/>
      <c r="T488" s="166">
        <v>1</v>
      </c>
      <c r="U488" s="39"/>
      <c r="V488" s="39"/>
      <c r="W488" s="39"/>
      <c r="X488" s="39"/>
      <c r="Y488" s="166">
        <v>0.5</v>
      </c>
      <c r="Z488" s="39"/>
      <c r="AA488" s="39"/>
      <c r="AB488" s="39"/>
      <c r="AC488" s="39"/>
      <c r="AD488" s="166">
        <v>1</v>
      </c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139"/>
      <c r="AY488" s="38"/>
      <c r="AZ488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</row>
    <row r="489" spans="1:78" ht="18">
      <c r="A489">
        <v>508</v>
      </c>
      <c r="E489" s="50">
        <v>14</v>
      </c>
      <c r="F489" s="133" t="s">
        <v>140</v>
      </c>
      <c r="G489" s="134"/>
      <c r="H489" s="60">
        <v>1</v>
      </c>
      <c r="I489" s="170" t="s">
        <v>553</v>
      </c>
      <c r="K489" s="39"/>
      <c r="L489" s="39"/>
      <c r="M489" s="39"/>
      <c r="N489" s="39"/>
      <c r="O489" s="166">
        <v>0.5</v>
      </c>
      <c r="P489" s="39"/>
      <c r="Q489" s="39"/>
      <c r="R489" s="39"/>
      <c r="S489" s="39"/>
      <c r="T489" s="166">
        <v>0.5</v>
      </c>
      <c r="U489" s="39"/>
      <c r="V489" s="39"/>
      <c r="W489" s="39"/>
      <c r="X489" s="39"/>
      <c r="Y489" s="166">
        <v>1</v>
      </c>
      <c r="Z489" s="39"/>
      <c r="AA489" s="39"/>
      <c r="AB489" s="39"/>
      <c r="AC489" s="39"/>
      <c r="AD489" s="167">
        <v>1</v>
      </c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139"/>
      <c r="AY489" s="38"/>
      <c r="AZ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</row>
    <row r="490" spans="1:78" ht="18">
      <c r="A490">
        <v>510</v>
      </c>
      <c r="E490" s="50">
        <v>15</v>
      </c>
      <c r="F490" s="133" t="s">
        <v>380</v>
      </c>
      <c r="G490" s="134"/>
      <c r="H490" s="60">
        <v>1</v>
      </c>
      <c r="I490" s="170" t="s">
        <v>553</v>
      </c>
      <c r="K490" s="39"/>
      <c r="L490" s="39"/>
      <c r="M490" s="39"/>
      <c r="N490" s="39"/>
      <c r="O490" s="166">
        <v>0.5</v>
      </c>
      <c r="P490" s="39"/>
      <c r="Q490" s="39"/>
      <c r="R490" s="39"/>
      <c r="S490" s="39"/>
      <c r="T490" s="39"/>
      <c r="U490" s="39"/>
      <c r="V490" s="39"/>
      <c r="W490" s="39"/>
      <c r="X490" s="39"/>
      <c r="Y490" s="166">
        <v>0</v>
      </c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139"/>
      <c r="AY490" s="38"/>
      <c r="AZ490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</row>
    <row r="491" spans="1:78" ht="18">
      <c r="A491">
        <v>511</v>
      </c>
      <c r="E491" s="50">
        <v>16</v>
      </c>
      <c r="F491" s="133" t="s">
        <v>381</v>
      </c>
      <c r="G491" s="134"/>
      <c r="H491" s="60">
        <v>1</v>
      </c>
      <c r="I491" s="170" t="s">
        <v>556</v>
      </c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139"/>
      <c r="AY491" s="38"/>
      <c r="AZ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</row>
    <row r="492" spans="1:78" ht="18">
      <c r="A492">
        <v>512</v>
      </c>
      <c r="E492" s="50">
        <v>17</v>
      </c>
      <c r="F492" s="133" t="s">
        <v>550</v>
      </c>
      <c r="G492" s="134"/>
      <c r="H492" s="60">
        <v>1</v>
      </c>
      <c r="I492" s="170" t="s">
        <v>557</v>
      </c>
      <c r="K492" s="39"/>
      <c r="L492" s="39"/>
      <c r="M492" s="39"/>
      <c r="N492" s="39"/>
      <c r="O492" s="166">
        <v>0.5</v>
      </c>
      <c r="P492" s="39"/>
      <c r="Q492" s="39"/>
      <c r="R492" s="39"/>
      <c r="S492" s="39"/>
      <c r="T492" s="166">
        <v>0.5</v>
      </c>
      <c r="U492" s="39"/>
      <c r="V492" s="39"/>
      <c r="W492" s="39"/>
      <c r="X492" s="39"/>
      <c r="Y492" s="166">
        <v>0.5</v>
      </c>
      <c r="Z492" s="39"/>
      <c r="AA492" s="39"/>
      <c r="AB492" s="39"/>
      <c r="AC492" s="39"/>
      <c r="AD492" s="166">
        <v>0</v>
      </c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139"/>
      <c r="AY492" s="38"/>
      <c r="AZ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</row>
    <row r="493" spans="1:78" ht="18">
      <c r="A493">
        <v>513</v>
      </c>
      <c r="E493" s="50">
        <v>18</v>
      </c>
      <c r="F493" s="133" t="s">
        <v>382</v>
      </c>
      <c r="G493" s="134"/>
      <c r="H493" s="60">
        <v>1</v>
      </c>
      <c r="I493" s="170" t="s">
        <v>556</v>
      </c>
      <c r="K493" s="39"/>
      <c r="L493" s="39"/>
      <c r="M493" s="39"/>
      <c r="N493" s="39"/>
      <c r="O493" s="166">
        <v>1</v>
      </c>
      <c r="P493" s="39"/>
      <c r="Q493" s="39"/>
      <c r="R493" s="39"/>
      <c r="S493" s="39"/>
      <c r="T493" s="166">
        <v>1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139"/>
      <c r="AY493" s="38"/>
      <c r="AZ493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</row>
    <row r="494" spans="1:78" ht="18">
      <c r="A494">
        <v>514</v>
      </c>
      <c r="E494" s="50">
        <v>19</v>
      </c>
      <c r="F494" s="133" t="s">
        <v>168</v>
      </c>
      <c r="G494" s="134"/>
      <c r="H494" s="60">
        <v>1</v>
      </c>
      <c r="I494" s="170" t="s">
        <v>556</v>
      </c>
      <c r="K494" s="39"/>
      <c r="L494" s="39"/>
      <c r="M494" s="39"/>
      <c r="N494" s="39"/>
      <c r="O494" s="166">
        <v>0</v>
      </c>
      <c r="P494" s="39"/>
      <c r="Q494" s="39"/>
      <c r="R494" s="39"/>
      <c r="S494" s="39"/>
      <c r="T494" s="166">
        <v>0</v>
      </c>
      <c r="U494" s="39"/>
      <c r="V494" s="39"/>
      <c r="W494" s="39"/>
      <c r="X494" s="39"/>
      <c r="Y494" s="166">
        <v>0</v>
      </c>
      <c r="Z494" s="39"/>
      <c r="AA494" s="39"/>
      <c r="AB494" s="39"/>
      <c r="AC494" s="39"/>
      <c r="AD494" s="166">
        <v>0</v>
      </c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139"/>
      <c r="AY494" s="38"/>
      <c r="AZ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</row>
    <row r="495" spans="1:52" ht="18">
      <c r="A495">
        <v>515</v>
      </c>
      <c r="E495" s="50">
        <v>20</v>
      </c>
      <c r="F495" s="133" t="s">
        <v>383</v>
      </c>
      <c r="G495" s="134">
        <v>1</v>
      </c>
      <c r="H495" s="60">
        <v>1</v>
      </c>
      <c r="I495" s="170" t="s">
        <v>557</v>
      </c>
      <c r="K495" s="39"/>
      <c r="L495" s="166">
        <v>0.5</v>
      </c>
      <c r="M495" s="39"/>
      <c r="N495" s="39"/>
      <c r="O495" s="166">
        <v>1</v>
      </c>
      <c r="P495" s="39"/>
      <c r="Q495" s="166">
        <v>0.5</v>
      </c>
      <c r="R495" s="39"/>
      <c r="S495" s="39"/>
      <c r="T495" s="166">
        <v>1</v>
      </c>
      <c r="U495" s="39"/>
      <c r="V495" s="166">
        <v>0.5</v>
      </c>
      <c r="W495" s="39"/>
      <c r="X495" s="39"/>
      <c r="Y495" s="166">
        <v>0.5</v>
      </c>
      <c r="Z495" s="39"/>
      <c r="AA495" s="166">
        <v>0.5</v>
      </c>
      <c r="AB495" s="39"/>
      <c r="AC495" s="39"/>
      <c r="AD495" s="166">
        <v>0.5</v>
      </c>
      <c r="AE495" s="39"/>
      <c r="AF495" s="166">
        <v>0.5</v>
      </c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139"/>
      <c r="AY495" s="38"/>
      <c r="AZ495" s="1"/>
    </row>
    <row r="496" spans="1:96" ht="18">
      <c r="A496">
        <v>516</v>
      </c>
      <c r="E496" s="50">
        <v>21</v>
      </c>
      <c r="F496" s="133" t="s">
        <v>384</v>
      </c>
      <c r="G496" s="134"/>
      <c r="H496" s="60">
        <v>1</v>
      </c>
      <c r="I496" s="170" t="s">
        <v>557</v>
      </c>
      <c r="K496" s="39"/>
      <c r="L496" s="39"/>
      <c r="M496" s="39"/>
      <c r="N496" s="39"/>
      <c r="O496" s="166">
        <v>1</v>
      </c>
      <c r="P496" s="39"/>
      <c r="Q496" s="39"/>
      <c r="R496" s="39"/>
      <c r="S496" s="39"/>
      <c r="T496" s="166">
        <v>1</v>
      </c>
      <c r="U496" s="39"/>
      <c r="V496" s="39"/>
      <c r="W496" s="39"/>
      <c r="X496" s="39"/>
      <c r="Y496" s="166">
        <v>1</v>
      </c>
      <c r="Z496" s="39"/>
      <c r="AA496" s="39"/>
      <c r="AB496" s="39"/>
      <c r="AC496" s="39"/>
      <c r="AD496" s="166">
        <v>0.5</v>
      </c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139"/>
      <c r="AY496" s="38"/>
      <c r="AZ496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</row>
    <row r="497" spans="1:96" ht="18">
      <c r="A497">
        <v>517</v>
      </c>
      <c r="E497" s="50">
        <v>22</v>
      </c>
      <c r="F497" s="133" t="s">
        <v>385</v>
      </c>
      <c r="G497" s="134"/>
      <c r="H497" s="60">
        <v>1</v>
      </c>
      <c r="I497" s="170" t="s">
        <v>558</v>
      </c>
      <c r="K497" s="39"/>
      <c r="L497" s="39"/>
      <c r="M497" s="39"/>
      <c r="N497" s="39"/>
      <c r="O497" s="166">
        <v>0.5</v>
      </c>
      <c r="P497" s="39"/>
      <c r="Q497" s="39"/>
      <c r="R497" s="39"/>
      <c r="S497" s="39"/>
      <c r="T497" s="39"/>
      <c r="U497" s="39"/>
      <c r="V497" s="39"/>
      <c r="W497" s="39"/>
      <c r="X497" s="39"/>
      <c r="Y497" s="166">
        <v>0.5</v>
      </c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139"/>
      <c r="AY497" s="38"/>
      <c r="AZ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</row>
    <row r="498" spans="5:96" ht="18">
      <c r="E498" s="50">
        <v>23</v>
      </c>
      <c r="F498" s="133" t="s">
        <v>460</v>
      </c>
      <c r="G498" s="134"/>
      <c r="H498" s="60">
        <v>1</v>
      </c>
      <c r="I498" s="170" t="s">
        <v>557</v>
      </c>
      <c r="K498" s="39"/>
      <c r="L498" s="39"/>
      <c r="M498" s="39"/>
      <c r="N498" s="39"/>
      <c r="O498" s="166">
        <v>0</v>
      </c>
      <c r="P498" s="39"/>
      <c r="Q498" s="39"/>
      <c r="R498" s="39"/>
      <c r="S498" s="39"/>
      <c r="T498" s="166">
        <v>0.5</v>
      </c>
      <c r="U498" s="39"/>
      <c r="V498" s="39"/>
      <c r="W498" s="39"/>
      <c r="X498" s="39"/>
      <c r="Y498" s="166">
        <v>0.5</v>
      </c>
      <c r="Z498" s="39"/>
      <c r="AA498" s="39"/>
      <c r="AB498" s="39"/>
      <c r="AC498" s="39"/>
      <c r="AD498" s="166">
        <v>0</v>
      </c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139"/>
      <c r="AY498" s="38"/>
      <c r="AZ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</row>
    <row r="499" spans="5:96" ht="18">
      <c r="E499" s="50">
        <v>24</v>
      </c>
      <c r="F499" s="133" t="s">
        <v>461</v>
      </c>
      <c r="G499" s="134"/>
      <c r="H499" s="60">
        <v>1</v>
      </c>
      <c r="I499" s="170" t="s">
        <v>557</v>
      </c>
      <c r="K499" s="39"/>
      <c r="L499" s="39"/>
      <c r="M499" s="39"/>
      <c r="N499" s="39"/>
      <c r="O499" s="167">
        <v>1</v>
      </c>
      <c r="P499" s="39"/>
      <c r="Q499" s="39"/>
      <c r="R499" s="39"/>
      <c r="S499" s="39"/>
      <c r="T499" s="167">
        <v>1</v>
      </c>
      <c r="U499" s="39"/>
      <c r="V499" s="39"/>
      <c r="W499" s="39"/>
      <c r="X499" s="39"/>
      <c r="Y499" s="166">
        <v>1</v>
      </c>
      <c r="Z499" s="39"/>
      <c r="AA499" s="39"/>
      <c r="AB499" s="39"/>
      <c r="AC499" s="39"/>
      <c r="AD499" s="166">
        <v>0.5</v>
      </c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139"/>
      <c r="AY499" s="38"/>
      <c r="AZ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</row>
    <row r="500" spans="5:96" ht="18">
      <c r="E500" s="50">
        <v>25</v>
      </c>
      <c r="F500" s="133" t="s">
        <v>462</v>
      </c>
      <c r="G500" s="134"/>
      <c r="H500" s="60">
        <v>1</v>
      </c>
      <c r="I500" s="170" t="s">
        <v>557</v>
      </c>
      <c r="K500" s="39"/>
      <c r="L500" s="39"/>
      <c r="M500" s="39"/>
      <c r="N500" s="39"/>
      <c r="O500" s="166">
        <v>1</v>
      </c>
      <c r="P500" s="39"/>
      <c r="Q500" s="39"/>
      <c r="R500" s="39"/>
      <c r="S500" s="39"/>
      <c r="T500" s="166">
        <v>1</v>
      </c>
      <c r="U500" s="39"/>
      <c r="V500" s="39"/>
      <c r="W500" s="39"/>
      <c r="X500" s="39"/>
      <c r="Y500" s="166">
        <v>1</v>
      </c>
      <c r="Z500" s="39"/>
      <c r="AA500" s="39"/>
      <c r="AB500" s="39"/>
      <c r="AC500" s="39"/>
      <c r="AD500" s="166">
        <v>1</v>
      </c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139"/>
      <c r="AY500" s="38"/>
      <c r="AZ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</row>
    <row r="501" spans="5:96" ht="18">
      <c r="E501" s="50">
        <v>26</v>
      </c>
      <c r="F501" s="133" t="s">
        <v>463</v>
      </c>
      <c r="G501" s="134"/>
      <c r="H501" s="60">
        <v>1</v>
      </c>
      <c r="I501" s="170" t="s">
        <v>557</v>
      </c>
      <c r="K501" s="39"/>
      <c r="L501" s="39"/>
      <c r="M501" s="39"/>
      <c r="N501" s="39"/>
      <c r="O501" s="166">
        <v>1</v>
      </c>
      <c r="P501" s="39"/>
      <c r="Q501" s="39"/>
      <c r="R501" s="39"/>
      <c r="S501" s="39"/>
      <c r="T501" s="166">
        <v>1</v>
      </c>
      <c r="U501" s="39"/>
      <c r="V501" s="39"/>
      <c r="W501" s="39"/>
      <c r="X501" s="39"/>
      <c r="Y501" s="166">
        <v>1</v>
      </c>
      <c r="Z501" s="39"/>
      <c r="AA501" s="39"/>
      <c r="AB501" s="39"/>
      <c r="AC501" s="39"/>
      <c r="AD501" s="166">
        <v>1</v>
      </c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139"/>
      <c r="AY501" s="38"/>
      <c r="AZ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</row>
    <row r="502" spans="5:96" ht="18">
      <c r="E502" s="50">
        <v>27</v>
      </c>
      <c r="F502" s="133" t="s">
        <v>464</v>
      </c>
      <c r="G502" s="134"/>
      <c r="H502" s="60">
        <v>1</v>
      </c>
      <c r="I502" s="170" t="s">
        <v>557</v>
      </c>
      <c r="K502" s="39"/>
      <c r="L502" s="39"/>
      <c r="M502" s="39"/>
      <c r="N502" s="39"/>
      <c r="O502" s="167">
        <v>1</v>
      </c>
      <c r="P502" s="39"/>
      <c r="Q502" s="39"/>
      <c r="R502" s="39"/>
      <c r="S502" s="39"/>
      <c r="T502" s="167">
        <v>1</v>
      </c>
      <c r="U502" s="39"/>
      <c r="V502" s="39"/>
      <c r="W502" s="39"/>
      <c r="X502" s="39"/>
      <c r="Y502" s="166">
        <v>1</v>
      </c>
      <c r="Z502" s="39"/>
      <c r="AA502" s="39"/>
      <c r="AB502" s="39"/>
      <c r="AC502" s="39"/>
      <c r="AD502" s="166">
        <v>1</v>
      </c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139"/>
      <c r="AY502" s="38"/>
      <c r="AZ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</row>
    <row r="503" spans="5:96" ht="18">
      <c r="E503" s="50">
        <v>28</v>
      </c>
      <c r="F503" s="133" t="s">
        <v>465</v>
      </c>
      <c r="G503" s="134">
        <v>1</v>
      </c>
      <c r="H503" s="60">
        <v>1</v>
      </c>
      <c r="I503" s="170" t="s">
        <v>557</v>
      </c>
      <c r="K503" s="39"/>
      <c r="L503" s="166">
        <v>1</v>
      </c>
      <c r="M503" s="39"/>
      <c r="N503" s="39"/>
      <c r="O503" s="166">
        <v>1</v>
      </c>
      <c r="P503" s="39"/>
      <c r="Q503" s="166">
        <v>0.5</v>
      </c>
      <c r="R503" s="39"/>
      <c r="S503" s="39"/>
      <c r="T503" s="166">
        <v>1</v>
      </c>
      <c r="U503" s="39"/>
      <c r="V503" s="166">
        <v>0</v>
      </c>
      <c r="W503" s="39"/>
      <c r="X503" s="39"/>
      <c r="Y503" s="39"/>
      <c r="Z503" s="39"/>
      <c r="AA503" s="166">
        <v>0</v>
      </c>
      <c r="AB503" s="39"/>
      <c r="AC503" s="39"/>
      <c r="AD503" s="166">
        <v>0.5</v>
      </c>
      <c r="AE503" s="39"/>
      <c r="AF503" s="166">
        <v>0.5</v>
      </c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139"/>
      <c r="AY503" s="38"/>
      <c r="AZ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</row>
    <row r="504" spans="5:96" ht="18">
      <c r="E504" s="50">
        <v>29</v>
      </c>
      <c r="F504" s="133" t="s">
        <v>240</v>
      </c>
      <c r="G504" s="134">
        <v>1</v>
      </c>
      <c r="H504" s="60">
        <v>1</v>
      </c>
      <c r="I504" s="170" t="s">
        <v>557</v>
      </c>
      <c r="K504" s="39"/>
      <c r="L504" s="166">
        <v>1</v>
      </c>
      <c r="M504" s="39"/>
      <c r="N504" s="39"/>
      <c r="O504" s="166">
        <v>1</v>
      </c>
      <c r="P504" s="39"/>
      <c r="Q504" s="166">
        <v>0.5</v>
      </c>
      <c r="R504" s="39"/>
      <c r="S504" s="39"/>
      <c r="T504" s="166">
        <v>1</v>
      </c>
      <c r="U504" s="39"/>
      <c r="V504" s="166">
        <v>1</v>
      </c>
      <c r="W504" s="39"/>
      <c r="X504" s="39"/>
      <c r="Y504" s="166">
        <v>1</v>
      </c>
      <c r="Z504" s="39"/>
      <c r="AA504" s="166">
        <v>0.5</v>
      </c>
      <c r="AB504" s="39"/>
      <c r="AC504" s="39"/>
      <c r="AD504" s="166">
        <v>1</v>
      </c>
      <c r="AE504" s="39"/>
      <c r="AF504" s="166">
        <v>0.5</v>
      </c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139"/>
      <c r="AY504" s="38"/>
      <c r="AZ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</row>
    <row r="505" spans="5:96" ht="18">
      <c r="E505" s="50">
        <v>30</v>
      </c>
      <c r="F505" s="133" t="s">
        <v>466</v>
      </c>
      <c r="G505" s="134"/>
      <c r="H505" s="60">
        <v>1</v>
      </c>
      <c r="I505" s="170" t="s">
        <v>557</v>
      </c>
      <c r="K505" s="39"/>
      <c r="L505" s="39"/>
      <c r="M505" s="39"/>
      <c r="N505" s="39"/>
      <c r="O505" s="166">
        <v>1</v>
      </c>
      <c r="P505" s="39"/>
      <c r="Q505" s="39"/>
      <c r="R505" s="39"/>
      <c r="S505" s="39"/>
      <c r="T505" s="166">
        <v>1</v>
      </c>
      <c r="U505" s="39"/>
      <c r="V505" s="39"/>
      <c r="W505" s="39"/>
      <c r="X505" s="39"/>
      <c r="Y505" s="166">
        <v>0</v>
      </c>
      <c r="Z505" s="39"/>
      <c r="AA505" s="39"/>
      <c r="AB505" s="39"/>
      <c r="AC505" s="39"/>
      <c r="AD505" s="166">
        <v>0.5</v>
      </c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139"/>
      <c r="AY505" s="38"/>
      <c r="AZ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</row>
    <row r="506" spans="5:96" ht="18">
      <c r="E506" s="50">
        <v>31</v>
      </c>
      <c r="F506" s="133" t="s">
        <v>467</v>
      </c>
      <c r="G506" s="134"/>
      <c r="H506" s="60">
        <v>1</v>
      </c>
      <c r="I506" s="170" t="s">
        <v>557</v>
      </c>
      <c r="K506" s="39"/>
      <c r="L506" s="39"/>
      <c r="M506" s="39"/>
      <c r="N506" s="39"/>
      <c r="O506" s="166">
        <v>0.5</v>
      </c>
      <c r="P506" s="39"/>
      <c r="Q506" s="39"/>
      <c r="R506" s="39"/>
      <c r="S506" s="39"/>
      <c r="T506" s="166">
        <v>0.5</v>
      </c>
      <c r="U506" s="39"/>
      <c r="V506" s="39"/>
      <c r="W506" s="39"/>
      <c r="X506" s="39"/>
      <c r="Y506" s="166">
        <v>0.5</v>
      </c>
      <c r="Z506" s="39"/>
      <c r="AA506" s="39"/>
      <c r="AB506" s="39"/>
      <c r="AC506" s="39"/>
      <c r="AD506" s="166">
        <v>0.5</v>
      </c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139"/>
      <c r="AY506" s="38"/>
      <c r="AZ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</row>
    <row r="507" spans="5:96" ht="18">
      <c r="E507" s="50">
        <v>32</v>
      </c>
      <c r="F507" s="133" t="s">
        <v>468</v>
      </c>
      <c r="G507" s="134"/>
      <c r="H507" s="60">
        <v>1</v>
      </c>
      <c r="I507" s="170" t="s">
        <v>557</v>
      </c>
      <c r="K507" s="39"/>
      <c r="L507" s="39"/>
      <c r="M507" s="39"/>
      <c r="N507" s="39"/>
      <c r="O507" s="166">
        <v>1</v>
      </c>
      <c r="P507" s="39"/>
      <c r="Q507" s="39"/>
      <c r="R507" s="39"/>
      <c r="S507" s="39"/>
      <c r="T507" s="166">
        <v>0.5</v>
      </c>
      <c r="U507" s="39"/>
      <c r="V507" s="39"/>
      <c r="W507" s="39"/>
      <c r="X507" s="39"/>
      <c r="Y507" s="166">
        <v>0</v>
      </c>
      <c r="Z507" s="39"/>
      <c r="AA507" s="39"/>
      <c r="AB507" s="39"/>
      <c r="AC507" s="39"/>
      <c r="AD507" s="166">
        <v>0.5</v>
      </c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139"/>
      <c r="AY507" s="38"/>
      <c r="AZ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</row>
    <row r="508" spans="5:96" ht="18">
      <c r="E508" s="50">
        <v>33</v>
      </c>
      <c r="F508" s="133" t="s">
        <v>469</v>
      </c>
      <c r="G508" s="134"/>
      <c r="H508" s="60">
        <v>1</v>
      </c>
      <c r="I508" s="170" t="s">
        <v>557</v>
      </c>
      <c r="K508" s="39"/>
      <c r="L508" s="39"/>
      <c r="M508" s="39"/>
      <c r="N508" s="39"/>
      <c r="O508" s="166">
        <v>0</v>
      </c>
      <c r="P508" s="39"/>
      <c r="Q508" s="39"/>
      <c r="R508" s="39"/>
      <c r="S508" s="39"/>
      <c r="T508" s="166">
        <v>0</v>
      </c>
      <c r="U508" s="39"/>
      <c r="V508" s="39"/>
      <c r="W508" s="39"/>
      <c r="X508" s="39"/>
      <c r="Y508" s="166">
        <v>0</v>
      </c>
      <c r="Z508" s="39"/>
      <c r="AA508" s="39"/>
      <c r="AB508" s="39"/>
      <c r="AC508" s="39"/>
      <c r="AD508" s="166">
        <v>0</v>
      </c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139"/>
      <c r="AY508" s="38"/>
      <c r="AZ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</row>
    <row r="509" spans="5:96" ht="18">
      <c r="E509" s="50">
        <v>34</v>
      </c>
      <c r="F509" s="133" t="s">
        <v>470</v>
      </c>
      <c r="G509" s="134"/>
      <c r="H509" s="60">
        <v>1</v>
      </c>
      <c r="I509" s="170" t="s">
        <v>557</v>
      </c>
      <c r="K509" s="39"/>
      <c r="L509" s="39"/>
      <c r="M509" s="39"/>
      <c r="N509" s="39"/>
      <c r="O509" s="166">
        <v>0.5</v>
      </c>
      <c r="P509" s="39"/>
      <c r="Q509" s="39"/>
      <c r="R509" s="39"/>
      <c r="S509" s="39"/>
      <c r="T509" s="166">
        <v>0.5</v>
      </c>
      <c r="U509" s="39"/>
      <c r="V509" s="39"/>
      <c r="W509" s="39"/>
      <c r="X509" s="39"/>
      <c r="Y509" s="166">
        <v>0.5</v>
      </c>
      <c r="Z509" s="39"/>
      <c r="AA509" s="39"/>
      <c r="AB509" s="39"/>
      <c r="AC509" s="39"/>
      <c r="AD509" s="166">
        <v>0.5</v>
      </c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139"/>
      <c r="AY509" s="38"/>
      <c r="AZ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</row>
    <row r="510" spans="5:96" ht="18">
      <c r="E510" s="50">
        <v>35</v>
      </c>
      <c r="F510" s="133" t="s">
        <v>543</v>
      </c>
      <c r="G510" s="134"/>
      <c r="H510" s="60">
        <v>1</v>
      </c>
      <c r="I510" s="170" t="s">
        <v>557</v>
      </c>
      <c r="K510" s="39"/>
      <c r="L510" s="39"/>
      <c r="M510" s="39"/>
      <c r="N510" s="39"/>
      <c r="O510" s="166">
        <v>0.5</v>
      </c>
      <c r="P510" s="39"/>
      <c r="Q510" s="39"/>
      <c r="R510" s="39"/>
      <c r="S510" s="39"/>
      <c r="T510" s="166">
        <v>1</v>
      </c>
      <c r="U510" s="39"/>
      <c r="V510" s="39"/>
      <c r="W510" s="39"/>
      <c r="X510" s="39"/>
      <c r="Y510" s="166">
        <v>0.5</v>
      </c>
      <c r="Z510" s="39"/>
      <c r="AA510" s="39"/>
      <c r="AB510" s="39"/>
      <c r="AC510" s="39"/>
      <c r="AD510" s="166">
        <v>1</v>
      </c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139"/>
      <c r="AY510" s="38"/>
      <c r="AZ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</row>
    <row r="511" spans="5:96" ht="18">
      <c r="E511" s="50">
        <v>36</v>
      </c>
      <c r="F511" s="133" t="s">
        <v>551</v>
      </c>
      <c r="G511" s="134"/>
      <c r="H511" s="60">
        <v>1</v>
      </c>
      <c r="I511" s="170" t="s">
        <v>557</v>
      </c>
      <c r="K511" s="39"/>
      <c r="L511" s="39"/>
      <c r="M511" s="39"/>
      <c r="N511" s="39"/>
      <c r="O511" s="166">
        <v>1</v>
      </c>
      <c r="P511" s="39"/>
      <c r="Q511" s="39"/>
      <c r="R511" s="39"/>
      <c r="S511" s="39"/>
      <c r="T511" s="166">
        <v>0.5</v>
      </c>
      <c r="U511" s="39"/>
      <c r="V511" s="39"/>
      <c r="W511" s="39"/>
      <c r="X511" s="39"/>
      <c r="Y511" s="166">
        <v>0.5</v>
      </c>
      <c r="Z511" s="39"/>
      <c r="AA511" s="39"/>
      <c r="AB511" s="39"/>
      <c r="AC511" s="39"/>
      <c r="AD511" s="166">
        <v>0</v>
      </c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139"/>
      <c r="AY511" s="38"/>
      <c r="AZ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</row>
    <row r="512" spans="5:96" ht="18">
      <c r="E512" s="50">
        <v>37</v>
      </c>
      <c r="F512" s="133" t="s">
        <v>610</v>
      </c>
      <c r="G512" s="134">
        <v>1</v>
      </c>
      <c r="H512" s="60">
        <v>1</v>
      </c>
      <c r="I512" s="170" t="s">
        <v>557</v>
      </c>
      <c r="K512" s="39"/>
      <c r="L512" s="166">
        <v>1</v>
      </c>
      <c r="M512" s="39"/>
      <c r="N512" s="39"/>
      <c r="O512" s="166">
        <v>1</v>
      </c>
      <c r="P512" s="39"/>
      <c r="Q512" s="166">
        <v>0.5</v>
      </c>
      <c r="R512" s="39"/>
      <c r="S512" s="39"/>
      <c r="T512" s="166">
        <v>1</v>
      </c>
      <c r="U512" s="39"/>
      <c r="V512" s="166">
        <v>1</v>
      </c>
      <c r="W512" s="39"/>
      <c r="X512" s="39"/>
      <c r="Y512" s="166">
        <v>1</v>
      </c>
      <c r="Z512" s="39"/>
      <c r="AA512" s="39"/>
      <c r="AB512" s="39"/>
      <c r="AC512" s="39"/>
      <c r="AD512" s="166">
        <v>1</v>
      </c>
      <c r="AE512" s="39"/>
      <c r="AF512" s="166">
        <v>0.5</v>
      </c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139"/>
      <c r="AY512" s="38"/>
      <c r="AZ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</row>
    <row r="513" spans="5:96" ht="18">
      <c r="E513" s="50">
        <v>38</v>
      </c>
      <c r="F513" s="133" t="s">
        <v>552</v>
      </c>
      <c r="G513" s="134"/>
      <c r="H513" s="60">
        <v>1</v>
      </c>
      <c r="I513" s="170" t="s">
        <v>557</v>
      </c>
      <c r="K513" s="39"/>
      <c r="L513" s="39"/>
      <c r="M513" s="39"/>
      <c r="N513" s="39"/>
      <c r="O513" s="166">
        <v>0.5</v>
      </c>
      <c r="P513" s="39"/>
      <c r="Q513" s="39"/>
      <c r="R513" s="39"/>
      <c r="S513" s="39"/>
      <c r="T513" s="166">
        <v>0.5</v>
      </c>
      <c r="U513" s="39"/>
      <c r="V513" s="39"/>
      <c r="W513" s="39"/>
      <c r="X513" s="39"/>
      <c r="Y513" s="166">
        <v>0.5</v>
      </c>
      <c r="Z513" s="39"/>
      <c r="AA513" s="39"/>
      <c r="AB513" s="39"/>
      <c r="AC513" s="39"/>
      <c r="AD513" s="166">
        <v>0.5</v>
      </c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139"/>
      <c r="AY513" s="38"/>
      <c r="AZ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</row>
    <row r="514" spans="5:96" ht="18">
      <c r="E514" s="50"/>
      <c r="F514" s="133" t="s">
        <v>605</v>
      </c>
      <c r="G514" s="134"/>
      <c r="H514" s="60">
        <v>1</v>
      </c>
      <c r="I514" s="170" t="s">
        <v>557</v>
      </c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166">
        <v>0.5</v>
      </c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139"/>
      <c r="AY514" s="38"/>
      <c r="AZ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</row>
    <row r="515" spans="5:96" ht="18">
      <c r="E515" s="50"/>
      <c r="F515" s="133" t="s">
        <v>606</v>
      </c>
      <c r="G515" s="134"/>
      <c r="H515" s="60">
        <v>1</v>
      </c>
      <c r="I515" s="170" t="s">
        <v>557</v>
      </c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166">
        <v>0.5</v>
      </c>
      <c r="Z515" s="39"/>
      <c r="AA515" s="39"/>
      <c r="AB515" s="39"/>
      <c r="AC515" s="39"/>
      <c r="AD515" s="166">
        <v>0.5</v>
      </c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139"/>
      <c r="AY515" s="38"/>
      <c r="AZ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</row>
    <row r="516" spans="1:96" ht="18">
      <c r="A516">
        <v>520</v>
      </c>
      <c r="E516" s="50">
        <v>41</v>
      </c>
      <c r="F516" s="133" t="s">
        <v>33</v>
      </c>
      <c r="G516" s="134"/>
      <c r="H516" s="16">
        <v>1</v>
      </c>
      <c r="I516" s="172"/>
      <c r="K516" s="166">
        <v>1</v>
      </c>
      <c r="L516" s="39"/>
      <c r="M516" s="39"/>
      <c r="N516" s="39"/>
      <c r="O516" s="39"/>
      <c r="P516" s="166">
        <v>1</v>
      </c>
      <c r="Q516" s="39"/>
      <c r="R516" s="39"/>
      <c r="S516" s="39"/>
      <c r="T516" s="39"/>
      <c r="U516" s="166">
        <v>0.5</v>
      </c>
      <c r="V516" s="39"/>
      <c r="W516" s="39"/>
      <c r="X516" s="39"/>
      <c r="Y516" s="39"/>
      <c r="Z516" s="39"/>
      <c r="AA516" s="39"/>
      <c r="AB516" s="39"/>
      <c r="AC516" s="39"/>
      <c r="AD516" s="166">
        <v>1</v>
      </c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139"/>
      <c r="AY516" s="38"/>
      <c r="AZ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</row>
    <row r="517" spans="1:96" ht="18">
      <c r="A517">
        <v>518</v>
      </c>
      <c r="E517" s="50">
        <v>39</v>
      </c>
      <c r="F517" s="133" t="s">
        <v>184</v>
      </c>
      <c r="G517" s="134"/>
      <c r="H517" s="60">
        <v>1</v>
      </c>
      <c r="I517" s="170"/>
      <c r="K517" s="166">
        <v>1</v>
      </c>
      <c r="L517" s="39"/>
      <c r="M517" s="39"/>
      <c r="N517" s="39"/>
      <c r="O517" s="39"/>
      <c r="P517" s="166">
        <v>1</v>
      </c>
      <c r="Q517" s="39"/>
      <c r="R517" s="39"/>
      <c r="S517" s="39"/>
      <c r="T517" s="39"/>
      <c r="U517" s="166">
        <v>1</v>
      </c>
      <c r="V517" s="39"/>
      <c r="W517" s="39"/>
      <c r="X517" s="39"/>
      <c r="Y517" s="39"/>
      <c r="Z517" s="39"/>
      <c r="AA517" s="39"/>
      <c r="AB517" s="39"/>
      <c r="AC517" s="39"/>
      <c r="AD517" s="166">
        <v>1</v>
      </c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139"/>
      <c r="AY517" s="38"/>
      <c r="AZ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</row>
    <row r="518" spans="1:96" ht="18">
      <c r="A518">
        <v>519</v>
      </c>
      <c r="E518" s="50">
        <v>40</v>
      </c>
      <c r="F518" s="133" t="s">
        <v>146</v>
      </c>
      <c r="G518" s="134"/>
      <c r="H518" s="60">
        <v>1</v>
      </c>
      <c r="I518" s="170"/>
      <c r="K518" s="166">
        <v>1</v>
      </c>
      <c r="L518" s="39"/>
      <c r="M518" s="39"/>
      <c r="N518" s="39"/>
      <c r="O518" s="39"/>
      <c r="P518" s="166">
        <v>1</v>
      </c>
      <c r="Q518" s="39"/>
      <c r="R518" s="39"/>
      <c r="S518" s="39"/>
      <c r="T518" s="39"/>
      <c r="U518" s="166">
        <v>1</v>
      </c>
      <c r="V518" s="39"/>
      <c r="W518" s="39"/>
      <c r="X518" s="39"/>
      <c r="Y518" s="39"/>
      <c r="Z518" s="39"/>
      <c r="AA518" s="39"/>
      <c r="AB518" s="39"/>
      <c r="AC518" s="39"/>
      <c r="AD518" s="166">
        <v>1</v>
      </c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139"/>
      <c r="AY518" s="38"/>
      <c r="AZ518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</row>
    <row r="519" spans="1:78" ht="15.75">
      <c r="A519">
        <v>521</v>
      </c>
      <c r="E519" s="55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139"/>
      <c r="AY519" s="38"/>
      <c r="AZ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</row>
    <row r="520" spans="1:78" ht="15.75">
      <c r="A520">
        <v>522</v>
      </c>
      <c r="E520" s="45"/>
      <c r="F520" s="39"/>
      <c r="G520" s="39"/>
      <c r="H520" s="39"/>
      <c r="I520" s="179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38"/>
      <c r="AZ520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</row>
    <row r="521" spans="1:78" ht="18">
      <c r="A521">
        <v>523</v>
      </c>
      <c r="C521" s="51">
        <v>21</v>
      </c>
      <c r="E521" s="46"/>
      <c r="F521" s="47" t="s">
        <v>18</v>
      </c>
      <c r="G521" s="58" t="s">
        <v>1</v>
      </c>
      <c r="H521" s="58" t="s">
        <v>1</v>
      </c>
      <c r="I521" s="180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  <c r="AI521" s="158"/>
      <c r="AJ521" s="158"/>
      <c r="AK521" s="158"/>
      <c r="AL521" s="158"/>
      <c r="AM521" s="158"/>
      <c r="AN521" s="158"/>
      <c r="AO521" s="158"/>
      <c r="AP521" s="158"/>
      <c r="AQ521" s="158"/>
      <c r="AR521" s="158"/>
      <c r="AS521" s="158"/>
      <c r="AT521" s="158"/>
      <c r="AU521" s="158"/>
      <c r="AV521" s="28"/>
      <c r="AW521" s="28"/>
      <c r="AX521" s="28"/>
      <c r="AY521" s="38"/>
      <c r="AZ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</row>
    <row r="522" spans="1:78" ht="15.75">
      <c r="A522">
        <v>524</v>
      </c>
      <c r="E522" s="77"/>
      <c r="F522" s="79">
        <f>'RESUM MENSUAL ENVASOS'!F21</f>
        <v>2203</v>
      </c>
      <c r="G522" s="67"/>
      <c r="H522" s="67"/>
      <c r="I522" s="174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139"/>
      <c r="AC522" s="139"/>
      <c r="AD522" s="139"/>
      <c r="AE522" s="139"/>
      <c r="AF522" s="139"/>
      <c r="AG522" s="139"/>
      <c r="AH522" s="139"/>
      <c r="AI522" s="139"/>
      <c r="AJ522" s="139"/>
      <c r="AK522" s="139"/>
      <c r="AL522" s="139"/>
      <c r="AM522" s="139"/>
      <c r="AN522" s="139"/>
      <c r="AO522" s="139"/>
      <c r="AP522" s="139"/>
      <c r="AQ522" s="139"/>
      <c r="AR522" s="139"/>
      <c r="AS522" s="139"/>
      <c r="AT522" s="139"/>
      <c r="AU522" s="139"/>
      <c r="AV522" s="139"/>
      <c r="AW522" s="139"/>
      <c r="AX522" s="139"/>
      <c r="AY522" s="38"/>
      <c r="AZ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</row>
    <row r="523" spans="1:78" ht="15.75">
      <c r="A523">
        <v>525</v>
      </c>
      <c r="E523" s="55"/>
      <c r="F523" s="43" t="s">
        <v>6</v>
      </c>
      <c r="G523" s="43"/>
      <c r="H523" s="70" t="s">
        <v>1</v>
      </c>
      <c r="I523" s="182"/>
      <c r="J523" s="143"/>
      <c r="K523" s="143">
        <f aca="true" t="shared" si="39" ref="K523:AC523">K7</f>
        <v>1</v>
      </c>
      <c r="L523" s="143">
        <f t="shared" si="39"/>
        <v>2</v>
      </c>
      <c r="M523" s="143">
        <f t="shared" si="39"/>
        <v>5</v>
      </c>
      <c r="N523" s="143">
        <f t="shared" si="39"/>
        <v>6</v>
      </c>
      <c r="O523" s="143">
        <f t="shared" si="39"/>
        <v>7</v>
      </c>
      <c r="P523" s="143">
        <f t="shared" si="39"/>
        <v>8</v>
      </c>
      <c r="Q523" s="143">
        <f t="shared" si="39"/>
        <v>9</v>
      </c>
      <c r="R523" s="143">
        <f t="shared" si="39"/>
        <v>12</v>
      </c>
      <c r="S523" s="143">
        <f t="shared" si="39"/>
        <v>13</v>
      </c>
      <c r="T523" s="143">
        <f t="shared" si="39"/>
        <v>14</v>
      </c>
      <c r="U523" s="143">
        <f t="shared" si="39"/>
        <v>15</v>
      </c>
      <c r="V523" s="143">
        <f t="shared" si="39"/>
        <v>16</v>
      </c>
      <c r="W523" s="143">
        <f t="shared" si="39"/>
        <v>19</v>
      </c>
      <c r="X523" s="143">
        <f t="shared" si="39"/>
        <v>20</v>
      </c>
      <c r="Y523" s="143">
        <f t="shared" si="39"/>
        <v>21</v>
      </c>
      <c r="Z523" s="143">
        <f t="shared" si="39"/>
        <v>22</v>
      </c>
      <c r="AA523" s="143">
        <f t="shared" si="39"/>
        <v>23</v>
      </c>
      <c r="AB523" s="143">
        <f t="shared" si="39"/>
        <v>26</v>
      </c>
      <c r="AC523" s="143">
        <f t="shared" si="39"/>
        <v>27</v>
      </c>
      <c r="AD523" s="143">
        <f aca="true" t="shared" si="40" ref="AD523:AR523">AD7</f>
        <v>28</v>
      </c>
      <c r="AE523" s="143">
        <f t="shared" si="40"/>
        <v>29</v>
      </c>
      <c r="AF523" s="143">
        <f t="shared" si="40"/>
        <v>30</v>
      </c>
      <c r="AG523" s="143">
        <f t="shared" si="40"/>
        <v>0</v>
      </c>
      <c r="AH523" s="143">
        <f t="shared" si="40"/>
        <v>0</v>
      </c>
      <c r="AI523" s="143">
        <f t="shared" si="40"/>
        <v>0</v>
      </c>
      <c r="AJ523" s="143">
        <f t="shared" si="40"/>
        <v>0</v>
      </c>
      <c r="AK523" s="143">
        <f t="shared" si="40"/>
        <v>0</v>
      </c>
      <c r="AL523" s="143">
        <f t="shared" si="40"/>
        <v>0</v>
      </c>
      <c r="AM523" s="143">
        <f t="shared" si="40"/>
        <v>0</v>
      </c>
      <c r="AN523" s="143">
        <f t="shared" si="40"/>
        <v>0</v>
      </c>
      <c r="AO523" s="143">
        <f t="shared" si="40"/>
        <v>0</v>
      </c>
      <c r="AP523" s="143">
        <f t="shared" si="40"/>
        <v>0</v>
      </c>
      <c r="AQ523" s="143">
        <f t="shared" si="40"/>
        <v>0</v>
      </c>
      <c r="AR523" s="143">
        <f t="shared" si="40"/>
        <v>0</v>
      </c>
      <c r="AS523" s="143">
        <f aca="true" t="shared" si="41" ref="AS523:AX523">AS7</f>
        <v>0</v>
      </c>
      <c r="AT523" s="143">
        <f t="shared" si="41"/>
        <v>0</v>
      </c>
      <c r="AU523" s="143">
        <f t="shared" si="41"/>
        <v>0</v>
      </c>
      <c r="AV523" s="143">
        <f t="shared" si="41"/>
        <v>0</v>
      </c>
      <c r="AW523" s="143">
        <f t="shared" si="41"/>
        <v>0</v>
      </c>
      <c r="AX523" s="143">
        <f t="shared" si="41"/>
        <v>0</v>
      </c>
      <c r="AY523" s="38"/>
      <c r="AZ523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</row>
    <row r="524" spans="1:78" ht="15.75">
      <c r="A524">
        <v>526</v>
      </c>
      <c r="E524" s="42">
        <v>1</v>
      </c>
      <c r="F524" s="135" t="s">
        <v>372</v>
      </c>
      <c r="G524" s="134">
        <v>1</v>
      </c>
      <c r="H524" s="70">
        <v>1</v>
      </c>
      <c r="I524" s="182">
        <v>5</v>
      </c>
      <c r="J524" s="139"/>
      <c r="K524" s="139"/>
      <c r="L524" s="139"/>
      <c r="M524" s="139"/>
      <c r="N524" s="139"/>
      <c r="O524" s="166">
        <v>1</v>
      </c>
      <c r="P524" s="139"/>
      <c r="Q524" s="139"/>
      <c r="R524" s="139"/>
      <c r="S524" s="139"/>
      <c r="T524" s="166">
        <v>0.5</v>
      </c>
      <c r="U524" s="139"/>
      <c r="V524" s="139"/>
      <c r="W524" s="139"/>
      <c r="X524" s="139"/>
      <c r="Y524" s="166">
        <v>1</v>
      </c>
      <c r="Z524" s="139"/>
      <c r="AA524" s="139"/>
      <c r="AB524" s="139"/>
      <c r="AC524" s="139"/>
      <c r="AD524" s="166">
        <v>1</v>
      </c>
      <c r="AE524" s="139"/>
      <c r="AF524" s="139"/>
      <c r="AG524" s="139"/>
      <c r="AH524" s="139"/>
      <c r="AI524" s="139"/>
      <c r="AJ524" s="139"/>
      <c r="AK524" s="139"/>
      <c r="AL524" s="139"/>
      <c r="AM524" s="139"/>
      <c r="AN524" s="139"/>
      <c r="AO524" s="139"/>
      <c r="AP524" s="139"/>
      <c r="AQ524" s="139"/>
      <c r="AR524" s="139"/>
      <c r="AS524" s="139"/>
      <c r="AT524" s="139"/>
      <c r="AU524" s="139"/>
      <c r="AV524" s="139"/>
      <c r="AW524" s="139"/>
      <c r="AX524" s="139"/>
      <c r="AY524" s="38"/>
      <c r="AZ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</row>
    <row r="525" spans="1:78" ht="15.75">
      <c r="A525">
        <v>527</v>
      </c>
      <c r="E525" s="42">
        <v>2</v>
      </c>
      <c r="F525" s="133" t="s">
        <v>37</v>
      </c>
      <c r="G525" s="134"/>
      <c r="H525" s="70">
        <v>1</v>
      </c>
      <c r="I525" s="182" t="s">
        <v>556</v>
      </c>
      <c r="J525" s="139"/>
      <c r="K525" s="139"/>
      <c r="L525" s="139"/>
      <c r="M525" s="139"/>
      <c r="N525" s="139"/>
      <c r="O525" s="166">
        <v>1</v>
      </c>
      <c r="P525" s="139"/>
      <c r="Q525" s="139"/>
      <c r="R525" s="139"/>
      <c r="S525" s="139"/>
      <c r="T525" s="166">
        <v>0.5</v>
      </c>
      <c r="U525" s="139"/>
      <c r="V525" s="139"/>
      <c r="W525" s="139"/>
      <c r="X525" s="139"/>
      <c r="Y525" s="166">
        <v>1</v>
      </c>
      <c r="Z525" s="139"/>
      <c r="AA525" s="139"/>
      <c r="AB525" s="139"/>
      <c r="AC525" s="139"/>
      <c r="AD525" s="166">
        <v>1</v>
      </c>
      <c r="AE525" s="139"/>
      <c r="AF525" s="139"/>
      <c r="AG525" s="139"/>
      <c r="AH525" s="139"/>
      <c r="AI525" s="139"/>
      <c r="AJ525" s="139"/>
      <c r="AK525" s="139"/>
      <c r="AL525" s="139"/>
      <c r="AM525" s="139"/>
      <c r="AN525" s="139"/>
      <c r="AO525" s="139"/>
      <c r="AP525" s="139"/>
      <c r="AQ525" s="139"/>
      <c r="AR525" s="139"/>
      <c r="AS525" s="139"/>
      <c r="AT525" s="139"/>
      <c r="AU525" s="139"/>
      <c r="AV525" s="139"/>
      <c r="AW525" s="139"/>
      <c r="AX525" s="139"/>
      <c r="AY525" s="38"/>
      <c r="AZ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</row>
    <row r="526" spans="1:78" ht="15.75">
      <c r="A526">
        <v>530</v>
      </c>
      <c r="E526" s="42">
        <v>5</v>
      </c>
      <c r="F526" s="135" t="s">
        <v>373</v>
      </c>
      <c r="G526" s="134">
        <v>1</v>
      </c>
      <c r="H526" s="70">
        <v>1</v>
      </c>
      <c r="I526" s="182" t="s">
        <v>556</v>
      </c>
      <c r="J526" s="139"/>
      <c r="K526" s="139"/>
      <c r="L526" s="139"/>
      <c r="M526" s="139"/>
      <c r="N526" s="139"/>
      <c r="O526" s="166">
        <v>1</v>
      </c>
      <c r="P526" s="139"/>
      <c r="Q526" s="139"/>
      <c r="R526" s="139"/>
      <c r="S526" s="139"/>
      <c r="T526" s="166">
        <v>1</v>
      </c>
      <c r="U526" s="139"/>
      <c r="V526" s="139"/>
      <c r="W526" s="139"/>
      <c r="X526" s="139"/>
      <c r="Y526" s="166">
        <v>1</v>
      </c>
      <c r="Z526" s="139"/>
      <c r="AA526" s="139"/>
      <c r="AB526" s="139"/>
      <c r="AC526" s="139"/>
      <c r="AD526" s="166">
        <v>0.5</v>
      </c>
      <c r="AE526" s="139"/>
      <c r="AF526" s="139"/>
      <c r="AG526" s="139"/>
      <c r="AH526" s="139"/>
      <c r="AI526" s="139"/>
      <c r="AJ526" s="139"/>
      <c r="AK526" s="139"/>
      <c r="AL526" s="139"/>
      <c r="AM526" s="139"/>
      <c r="AN526" s="139"/>
      <c r="AO526" s="139"/>
      <c r="AP526" s="139"/>
      <c r="AQ526" s="139"/>
      <c r="AR526" s="139"/>
      <c r="AS526" s="139"/>
      <c r="AT526" s="139"/>
      <c r="AU526" s="139"/>
      <c r="AV526" s="139"/>
      <c r="AW526" s="139"/>
      <c r="AX526" s="139"/>
      <c r="AY526" s="38"/>
      <c r="AZ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</row>
    <row r="527" spans="1:78" ht="15.75">
      <c r="A527">
        <v>531</v>
      </c>
      <c r="E527" s="42">
        <v>6</v>
      </c>
      <c r="F527" s="133" t="s">
        <v>374</v>
      </c>
      <c r="G527" s="134"/>
      <c r="H527" s="62">
        <v>1</v>
      </c>
      <c r="I527" s="183" t="s">
        <v>556</v>
      </c>
      <c r="J527" s="139"/>
      <c r="K527" s="139"/>
      <c r="L527" s="139"/>
      <c r="M527" s="139"/>
      <c r="N527" s="139"/>
      <c r="O527" s="166">
        <v>1</v>
      </c>
      <c r="P527" s="139"/>
      <c r="Q527" s="139"/>
      <c r="R527" s="139"/>
      <c r="S527" s="139"/>
      <c r="T527" s="166">
        <v>0.5</v>
      </c>
      <c r="U527" s="139"/>
      <c r="V527" s="139"/>
      <c r="W527" s="139"/>
      <c r="X527" s="139"/>
      <c r="Y527" s="166">
        <v>0.5</v>
      </c>
      <c r="Z527" s="139"/>
      <c r="AA527" s="139"/>
      <c r="AB527" s="139"/>
      <c r="AC527" s="139"/>
      <c r="AD527" s="166">
        <v>1</v>
      </c>
      <c r="AE527" s="139"/>
      <c r="AF527" s="139"/>
      <c r="AG527" s="139"/>
      <c r="AH527" s="139"/>
      <c r="AI527" s="139"/>
      <c r="AJ527" s="139"/>
      <c r="AK527" s="139"/>
      <c r="AL527" s="139"/>
      <c r="AM527" s="139"/>
      <c r="AN527" s="139"/>
      <c r="AO527" s="139"/>
      <c r="AP527" s="139"/>
      <c r="AQ527" s="139"/>
      <c r="AR527" s="139"/>
      <c r="AS527" s="139"/>
      <c r="AT527" s="139"/>
      <c r="AU527" s="139"/>
      <c r="AV527" s="139"/>
      <c r="AW527" s="139"/>
      <c r="AX527" s="139"/>
      <c r="AY527" s="38"/>
      <c r="AZ527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</row>
    <row r="528" spans="1:78" ht="15.75">
      <c r="A528">
        <v>532</v>
      </c>
      <c r="E528" s="42">
        <v>7</v>
      </c>
      <c r="F528" s="133" t="s">
        <v>83</v>
      </c>
      <c r="G528" s="134"/>
      <c r="H528" s="62">
        <v>1</v>
      </c>
      <c r="I528" s="183">
        <v>5</v>
      </c>
      <c r="J528" s="139"/>
      <c r="K528" s="139"/>
      <c r="L528" s="139"/>
      <c r="M528" s="139"/>
      <c r="N528" s="139"/>
      <c r="O528" s="166">
        <v>1</v>
      </c>
      <c r="P528" s="139"/>
      <c r="Q528" s="139"/>
      <c r="R528" s="139"/>
      <c r="S528" s="139"/>
      <c r="T528" s="166">
        <v>1</v>
      </c>
      <c r="U528" s="139"/>
      <c r="V528" s="139"/>
      <c r="W528" s="139"/>
      <c r="X528" s="139"/>
      <c r="Y528" s="166">
        <v>1</v>
      </c>
      <c r="Z528" s="139"/>
      <c r="AA528" s="139"/>
      <c r="AB528" s="139"/>
      <c r="AC528" s="139"/>
      <c r="AD528" s="166">
        <v>1</v>
      </c>
      <c r="AE528" s="139"/>
      <c r="AF528" s="139"/>
      <c r="AG528" s="139"/>
      <c r="AH528" s="139"/>
      <c r="AI528" s="139"/>
      <c r="AJ528" s="139"/>
      <c r="AK528" s="139"/>
      <c r="AL528" s="139"/>
      <c r="AM528" s="139"/>
      <c r="AN528" s="139"/>
      <c r="AO528" s="139"/>
      <c r="AP528" s="139"/>
      <c r="AQ528" s="139"/>
      <c r="AR528" s="139"/>
      <c r="AS528" s="139"/>
      <c r="AT528" s="139"/>
      <c r="AU528" s="139"/>
      <c r="AV528" s="139"/>
      <c r="AW528" s="139"/>
      <c r="AX528" s="139"/>
      <c r="AY528" s="38"/>
      <c r="AZ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</row>
    <row r="529" spans="1:78" ht="15.75">
      <c r="A529">
        <v>533</v>
      </c>
      <c r="E529" s="42">
        <v>8</v>
      </c>
      <c r="F529" s="133" t="s">
        <v>84</v>
      </c>
      <c r="G529" s="134"/>
      <c r="H529" s="62">
        <v>1</v>
      </c>
      <c r="I529" s="183">
        <v>5</v>
      </c>
      <c r="J529" s="139"/>
      <c r="K529" s="139"/>
      <c r="L529" s="139"/>
      <c r="M529" s="139"/>
      <c r="N529" s="139"/>
      <c r="O529" s="166">
        <v>1</v>
      </c>
      <c r="P529" s="139"/>
      <c r="Q529" s="139"/>
      <c r="R529" s="139"/>
      <c r="S529" s="139"/>
      <c r="T529" s="166">
        <v>0.5</v>
      </c>
      <c r="U529" s="139"/>
      <c r="V529" s="139"/>
      <c r="W529" s="139"/>
      <c r="X529" s="139"/>
      <c r="Y529" s="139"/>
      <c r="Z529" s="139"/>
      <c r="AA529" s="139"/>
      <c r="AB529" s="139"/>
      <c r="AC529" s="139"/>
      <c r="AD529" s="166">
        <v>1</v>
      </c>
      <c r="AE529" s="139"/>
      <c r="AF529" s="139"/>
      <c r="AG529" s="139"/>
      <c r="AH529" s="139"/>
      <c r="AI529" s="139"/>
      <c r="AJ529" s="139"/>
      <c r="AK529" s="139"/>
      <c r="AL529" s="139"/>
      <c r="AM529" s="139"/>
      <c r="AN529" s="139"/>
      <c r="AO529" s="139"/>
      <c r="AP529" s="139"/>
      <c r="AQ529" s="139"/>
      <c r="AR529" s="139"/>
      <c r="AS529" s="139"/>
      <c r="AT529" s="139"/>
      <c r="AU529" s="139"/>
      <c r="AV529" s="139"/>
      <c r="AW529" s="139"/>
      <c r="AX529" s="139"/>
      <c r="AY529" s="38"/>
      <c r="AZ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</row>
    <row r="530" spans="5:78" ht="15.75">
      <c r="E530" s="42"/>
      <c r="F530" s="133" t="s">
        <v>579</v>
      </c>
      <c r="G530" s="134"/>
      <c r="H530" s="62">
        <v>1</v>
      </c>
      <c r="I530" s="183">
        <v>3</v>
      </c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66">
        <v>0.5</v>
      </c>
      <c r="U530" s="139"/>
      <c r="V530" s="139"/>
      <c r="W530" s="139"/>
      <c r="X530" s="139"/>
      <c r="Y530" s="166">
        <v>0.5</v>
      </c>
      <c r="Z530" s="139"/>
      <c r="AA530" s="139"/>
      <c r="AB530" s="139"/>
      <c r="AC530" s="139"/>
      <c r="AD530" s="166">
        <v>1</v>
      </c>
      <c r="AE530" s="139"/>
      <c r="AF530" s="139"/>
      <c r="AG530" s="139"/>
      <c r="AH530" s="139"/>
      <c r="AI530" s="139"/>
      <c r="AJ530" s="139"/>
      <c r="AK530" s="139"/>
      <c r="AL530" s="139"/>
      <c r="AM530" s="139"/>
      <c r="AN530" s="139"/>
      <c r="AO530" s="139"/>
      <c r="AP530" s="139"/>
      <c r="AQ530" s="139"/>
      <c r="AR530" s="139"/>
      <c r="AS530" s="139"/>
      <c r="AT530" s="139"/>
      <c r="AU530" s="139"/>
      <c r="AV530" s="139"/>
      <c r="AW530" s="139"/>
      <c r="AX530" s="139"/>
      <c r="AY530" s="38"/>
      <c r="AZ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</row>
    <row r="531" spans="5:78" ht="15.75">
      <c r="E531" s="42"/>
      <c r="F531" s="133" t="s">
        <v>580</v>
      </c>
      <c r="G531" s="134"/>
      <c r="H531" s="62">
        <v>1</v>
      </c>
      <c r="I531" s="183">
        <v>3</v>
      </c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66">
        <v>0.5</v>
      </c>
      <c r="U531" s="139"/>
      <c r="V531" s="139"/>
      <c r="W531" s="139"/>
      <c r="X531" s="139"/>
      <c r="Y531" s="166">
        <v>1</v>
      </c>
      <c r="Z531" s="139"/>
      <c r="AA531" s="139"/>
      <c r="AB531" s="139"/>
      <c r="AC531" s="139"/>
      <c r="AD531" s="166">
        <v>1</v>
      </c>
      <c r="AE531" s="139"/>
      <c r="AF531" s="139"/>
      <c r="AG531" s="139"/>
      <c r="AH531" s="139"/>
      <c r="AI531" s="139"/>
      <c r="AJ531" s="139"/>
      <c r="AK531" s="139"/>
      <c r="AL531" s="139"/>
      <c r="AM531" s="139"/>
      <c r="AN531" s="139"/>
      <c r="AO531" s="139"/>
      <c r="AP531" s="139"/>
      <c r="AQ531" s="139"/>
      <c r="AR531" s="139"/>
      <c r="AS531" s="139"/>
      <c r="AT531" s="139"/>
      <c r="AU531" s="139"/>
      <c r="AV531" s="139"/>
      <c r="AW531" s="139"/>
      <c r="AX531" s="139"/>
      <c r="AY531" s="38"/>
      <c r="AZ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</row>
    <row r="532" spans="5:78" ht="15.75">
      <c r="E532" s="42"/>
      <c r="F532" s="133" t="s">
        <v>583</v>
      </c>
      <c r="G532" s="134"/>
      <c r="H532" s="62">
        <v>1</v>
      </c>
      <c r="I532" s="183">
        <v>3</v>
      </c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66">
        <v>0.5</v>
      </c>
      <c r="U532" s="139"/>
      <c r="V532" s="139"/>
      <c r="W532" s="139"/>
      <c r="X532" s="139"/>
      <c r="Y532" s="166">
        <v>1</v>
      </c>
      <c r="Z532" s="139"/>
      <c r="AA532" s="139"/>
      <c r="AB532" s="139"/>
      <c r="AC532" s="139"/>
      <c r="AD532" s="166">
        <v>1</v>
      </c>
      <c r="AE532" s="139"/>
      <c r="AF532" s="139"/>
      <c r="AG532" s="139"/>
      <c r="AH532" s="139"/>
      <c r="AI532" s="139"/>
      <c r="AJ532" s="139"/>
      <c r="AK532" s="139"/>
      <c r="AL532" s="139"/>
      <c r="AM532" s="139"/>
      <c r="AN532" s="139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38"/>
      <c r="AZ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</row>
    <row r="533" spans="1:96" ht="15.75">
      <c r="A533">
        <v>534</v>
      </c>
      <c r="E533" s="42">
        <v>9</v>
      </c>
      <c r="F533" s="133" t="s">
        <v>178</v>
      </c>
      <c r="G533" s="134"/>
      <c r="H533" s="60">
        <v>1</v>
      </c>
      <c r="I533" s="170"/>
      <c r="K533" s="166">
        <v>1</v>
      </c>
      <c r="L533" s="39"/>
      <c r="M533" s="39"/>
      <c r="N533" s="39"/>
      <c r="O533" s="39"/>
      <c r="P533" s="166">
        <v>1</v>
      </c>
      <c r="Q533" s="39"/>
      <c r="R533" s="39"/>
      <c r="S533" s="39"/>
      <c r="T533" s="39"/>
      <c r="U533" s="166">
        <v>1</v>
      </c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8"/>
      <c r="AZ533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</row>
    <row r="534" spans="1:96" ht="15.75">
      <c r="A534">
        <v>535</v>
      </c>
      <c r="E534" s="42">
        <v>10</v>
      </c>
      <c r="F534" s="133" t="s">
        <v>584</v>
      </c>
      <c r="G534" s="134"/>
      <c r="H534" s="62">
        <v>1</v>
      </c>
      <c r="I534" s="183"/>
      <c r="J534" s="139"/>
      <c r="K534" s="166">
        <v>1</v>
      </c>
      <c r="L534" s="139"/>
      <c r="M534" s="139"/>
      <c r="N534" s="139"/>
      <c r="O534" s="139"/>
      <c r="P534" s="166">
        <v>1</v>
      </c>
      <c r="Q534" s="139"/>
      <c r="R534" s="139"/>
      <c r="S534" s="139"/>
      <c r="T534" s="139"/>
      <c r="U534" s="166">
        <v>1</v>
      </c>
      <c r="V534" s="139"/>
      <c r="W534" s="139"/>
      <c r="X534" s="139"/>
      <c r="Y534" s="139"/>
      <c r="Z534" s="139"/>
      <c r="AA534" s="139"/>
      <c r="AB534" s="139"/>
      <c r="AC534" s="139"/>
      <c r="AD534" s="139"/>
      <c r="AE534" s="139"/>
      <c r="AF534" s="139"/>
      <c r="AG534" s="139"/>
      <c r="AH534" s="139"/>
      <c r="AI534" s="139"/>
      <c r="AJ534" s="139"/>
      <c r="AK534" s="139"/>
      <c r="AL534" s="139"/>
      <c r="AM534" s="139"/>
      <c r="AN534" s="139"/>
      <c r="AO534" s="139"/>
      <c r="AP534" s="139"/>
      <c r="AQ534" s="139"/>
      <c r="AR534" s="139"/>
      <c r="AS534" s="139"/>
      <c r="AT534" s="139"/>
      <c r="AU534" s="139"/>
      <c r="AV534" s="139"/>
      <c r="AW534" s="139"/>
      <c r="AX534" s="139"/>
      <c r="AY534" s="38"/>
      <c r="AZ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</row>
    <row r="535" spans="1:96" ht="15.75" customHeight="1">
      <c r="A535">
        <v>536</v>
      </c>
      <c r="E535" s="42">
        <v>11</v>
      </c>
      <c r="F535" s="133" t="s">
        <v>179</v>
      </c>
      <c r="G535" s="134"/>
      <c r="H535" s="16">
        <v>1</v>
      </c>
      <c r="I535" s="172"/>
      <c r="J535" s="139"/>
      <c r="K535" s="166">
        <v>1</v>
      </c>
      <c r="L535" s="139"/>
      <c r="M535" s="139"/>
      <c r="N535" s="139"/>
      <c r="O535" s="139"/>
      <c r="P535" s="166">
        <v>1</v>
      </c>
      <c r="Q535" s="139"/>
      <c r="R535" s="139"/>
      <c r="S535" s="139"/>
      <c r="T535" s="139"/>
      <c r="U535" s="166">
        <v>1</v>
      </c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39"/>
      <c r="AH535" s="139"/>
      <c r="AI535" s="139"/>
      <c r="AJ535" s="139"/>
      <c r="AK535" s="139"/>
      <c r="AL535" s="139"/>
      <c r="AM535" s="139"/>
      <c r="AN535" s="139"/>
      <c r="AO535" s="139"/>
      <c r="AP535" s="139"/>
      <c r="AQ535" s="139"/>
      <c r="AR535" s="139"/>
      <c r="AS535" s="139"/>
      <c r="AT535" s="139"/>
      <c r="AU535" s="139"/>
      <c r="AV535" s="139"/>
      <c r="AW535" s="139"/>
      <c r="AX535" s="139"/>
      <c r="AY535" s="38"/>
      <c r="AZ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</row>
    <row r="536" spans="1:96" ht="15.75">
      <c r="A536">
        <v>537</v>
      </c>
      <c r="E536" s="42">
        <v>12</v>
      </c>
      <c r="F536" s="133" t="s">
        <v>180</v>
      </c>
      <c r="G536" s="134"/>
      <c r="H536" s="60">
        <v>1</v>
      </c>
      <c r="I536" s="170"/>
      <c r="J536" s="139"/>
      <c r="K536" s="166">
        <v>1</v>
      </c>
      <c r="L536" s="139"/>
      <c r="M536" s="139"/>
      <c r="N536" s="139"/>
      <c r="O536" s="139"/>
      <c r="P536" s="166">
        <v>1</v>
      </c>
      <c r="Q536" s="139"/>
      <c r="R536" s="139"/>
      <c r="S536" s="139"/>
      <c r="T536" s="139"/>
      <c r="U536" s="166">
        <v>1</v>
      </c>
      <c r="V536" s="139"/>
      <c r="W536" s="139"/>
      <c r="X536" s="139"/>
      <c r="Y536" s="139"/>
      <c r="Z536" s="139"/>
      <c r="AA536" s="139"/>
      <c r="AB536" s="139"/>
      <c r="AC536" s="139"/>
      <c r="AD536" s="139"/>
      <c r="AE536" s="139"/>
      <c r="AF536" s="139"/>
      <c r="AG536" s="139"/>
      <c r="AH536" s="139"/>
      <c r="AI536" s="139"/>
      <c r="AJ536" s="139"/>
      <c r="AK536" s="139"/>
      <c r="AL536" s="139"/>
      <c r="AM536" s="139"/>
      <c r="AN536" s="139"/>
      <c r="AO536" s="139"/>
      <c r="AP536" s="139"/>
      <c r="AQ536" s="139"/>
      <c r="AR536" s="139"/>
      <c r="AS536" s="139"/>
      <c r="AT536" s="139"/>
      <c r="AU536" s="139"/>
      <c r="AV536" s="139"/>
      <c r="AW536" s="139"/>
      <c r="AX536" s="139"/>
      <c r="AY536" s="38"/>
      <c r="AZ536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</row>
    <row r="537" spans="1:96" ht="15.75">
      <c r="A537">
        <v>538</v>
      </c>
      <c r="E537" s="42">
        <v>13</v>
      </c>
      <c r="F537" s="133" t="s">
        <v>375</v>
      </c>
      <c r="G537" s="134"/>
      <c r="H537" s="60">
        <v>1</v>
      </c>
      <c r="I537" s="170"/>
      <c r="J537" s="139"/>
      <c r="K537" s="166">
        <v>1</v>
      </c>
      <c r="L537" s="139"/>
      <c r="M537" s="139"/>
      <c r="N537" s="139"/>
      <c r="O537" s="139"/>
      <c r="P537" s="166">
        <v>1</v>
      </c>
      <c r="Q537" s="139"/>
      <c r="R537" s="139"/>
      <c r="S537" s="139"/>
      <c r="T537" s="139"/>
      <c r="U537" s="166">
        <v>1</v>
      </c>
      <c r="V537" s="139"/>
      <c r="W537" s="139"/>
      <c r="X537" s="139"/>
      <c r="Y537" s="139"/>
      <c r="Z537" s="139"/>
      <c r="AA537" s="139"/>
      <c r="AB537" s="139"/>
      <c r="AC537" s="139"/>
      <c r="AD537" s="139"/>
      <c r="AE537" s="139"/>
      <c r="AF537" s="139"/>
      <c r="AG537" s="139"/>
      <c r="AH537" s="139"/>
      <c r="AI537" s="139"/>
      <c r="AJ537" s="139"/>
      <c r="AK537" s="139"/>
      <c r="AL537" s="139"/>
      <c r="AM537" s="139"/>
      <c r="AN537" s="139"/>
      <c r="AO537" s="139"/>
      <c r="AP537" s="139"/>
      <c r="AQ537" s="139"/>
      <c r="AR537" s="139"/>
      <c r="AS537" s="139"/>
      <c r="AT537" s="139"/>
      <c r="AU537" s="139"/>
      <c r="AV537" s="139"/>
      <c r="AW537" s="139"/>
      <c r="AX537" s="139"/>
      <c r="AY537" s="38"/>
      <c r="AZ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</row>
    <row r="538" spans="5:78" ht="15.75">
      <c r="E538" s="42"/>
      <c r="F538" s="133" t="s">
        <v>581</v>
      </c>
      <c r="G538" s="134"/>
      <c r="H538" s="62">
        <v>1</v>
      </c>
      <c r="I538" s="183">
        <v>3</v>
      </c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66">
        <v>1</v>
      </c>
      <c r="V538" s="139"/>
      <c r="W538" s="139"/>
      <c r="X538" s="139"/>
      <c r="Y538" s="139"/>
      <c r="Z538" s="139"/>
      <c r="AA538" s="139"/>
      <c r="AB538" s="139"/>
      <c r="AC538" s="139"/>
      <c r="AD538" s="139"/>
      <c r="AE538" s="139"/>
      <c r="AF538" s="139"/>
      <c r="AG538" s="139"/>
      <c r="AH538" s="139"/>
      <c r="AI538" s="139"/>
      <c r="AJ538" s="139"/>
      <c r="AK538" s="139"/>
      <c r="AL538" s="13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38"/>
      <c r="AZ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</row>
    <row r="539" spans="5:78" ht="15.75">
      <c r="E539" s="42"/>
      <c r="F539" s="133" t="s">
        <v>582</v>
      </c>
      <c r="G539" s="134"/>
      <c r="H539" s="62">
        <v>1</v>
      </c>
      <c r="I539" s="183">
        <v>3</v>
      </c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66">
        <v>1</v>
      </c>
      <c r="V539" s="139"/>
      <c r="W539" s="139"/>
      <c r="X539" s="139"/>
      <c r="Y539" s="139"/>
      <c r="Z539" s="139"/>
      <c r="AA539" s="139"/>
      <c r="AB539" s="139"/>
      <c r="AC539" s="139"/>
      <c r="AD539" s="139"/>
      <c r="AE539" s="139"/>
      <c r="AF539" s="139"/>
      <c r="AG539" s="139"/>
      <c r="AH539" s="139"/>
      <c r="AI539" s="139"/>
      <c r="AJ539" s="139"/>
      <c r="AK539" s="139"/>
      <c r="AL539" s="139"/>
      <c r="AM539" s="139"/>
      <c r="AN539" s="139"/>
      <c r="AO539" s="139"/>
      <c r="AP539" s="139"/>
      <c r="AQ539" s="139"/>
      <c r="AR539" s="139"/>
      <c r="AS539" s="139"/>
      <c r="AT539" s="139"/>
      <c r="AU539" s="139"/>
      <c r="AV539" s="139"/>
      <c r="AW539" s="139"/>
      <c r="AX539" s="139"/>
      <c r="AY539" s="38"/>
      <c r="AZ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</row>
    <row r="540" spans="1:78" ht="15.75">
      <c r="A540">
        <v>528</v>
      </c>
      <c r="E540" s="42">
        <v>3</v>
      </c>
      <c r="F540" s="133" t="s">
        <v>35</v>
      </c>
      <c r="G540" s="134"/>
      <c r="H540" s="70">
        <v>1</v>
      </c>
      <c r="I540" s="182" t="s">
        <v>556</v>
      </c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66">
        <v>1</v>
      </c>
      <c r="V540" s="139"/>
      <c r="W540" s="139"/>
      <c r="X540" s="139"/>
      <c r="Y540" s="139"/>
      <c r="Z540" s="139"/>
      <c r="AA540" s="139"/>
      <c r="AB540" s="139"/>
      <c r="AC540" s="139"/>
      <c r="AD540" s="139"/>
      <c r="AE540" s="139"/>
      <c r="AF540" s="139"/>
      <c r="AG540" s="139"/>
      <c r="AH540" s="139"/>
      <c r="AI540" s="139"/>
      <c r="AJ540" s="139"/>
      <c r="AK540" s="139"/>
      <c r="AL540" s="139"/>
      <c r="AM540" s="139"/>
      <c r="AN540" s="139"/>
      <c r="AO540" s="139"/>
      <c r="AP540" s="139"/>
      <c r="AQ540" s="139"/>
      <c r="AR540" s="139"/>
      <c r="AS540" s="139"/>
      <c r="AT540" s="139"/>
      <c r="AU540" s="139"/>
      <c r="AV540" s="139"/>
      <c r="AW540" s="139"/>
      <c r="AX540" s="139"/>
      <c r="AY540" s="38"/>
      <c r="AZ540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</row>
    <row r="541" spans="1:78" ht="15.75">
      <c r="A541">
        <v>541</v>
      </c>
      <c r="E541" s="55"/>
      <c r="F541" s="55"/>
      <c r="G541" s="55"/>
      <c r="H541" s="55"/>
      <c r="I541" s="170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  <c r="AA541" s="139"/>
      <c r="AB541" s="139"/>
      <c r="AC541" s="139"/>
      <c r="AD541" s="139"/>
      <c r="AE541" s="139"/>
      <c r="AF541" s="139"/>
      <c r="AG541" s="139"/>
      <c r="AH541" s="139"/>
      <c r="AI541" s="139"/>
      <c r="AJ541" s="139"/>
      <c r="AK541" s="139"/>
      <c r="AL541" s="139"/>
      <c r="AM541" s="139"/>
      <c r="AN541" s="139"/>
      <c r="AO541" s="139"/>
      <c r="AP541" s="139"/>
      <c r="AQ541" s="139"/>
      <c r="AR541" s="139"/>
      <c r="AS541" s="139"/>
      <c r="AT541" s="139"/>
      <c r="AU541" s="139"/>
      <c r="AV541" s="139"/>
      <c r="AW541" s="139"/>
      <c r="AX541" s="139"/>
      <c r="AY541" s="38"/>
      <c r="AZ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</row>
    <row r="542" spans="1:78" ht="15.75">
      <c r="A542">
        <v>542</v>
      </c>
      <c r="E542" s="45"/>
      <c r="F542" s="12"/>
      <c r="G542" s="12"/>
      <c r="H542" s="12"/>
      <c r="I542" s="184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  <c r="AA542" s="141"/>
      <c r="AB542" s="141"/>
      <c r="AC542" s="141"/>
      <c r="AD542" s="141"/>
      <c r="AE542" s="141"/>
      <c r="AF542" s="141"/>
      <c r="AG542" s="141"/>
      <c r="AH542" s="141"/>
      <c r="AI542" s="141"/>
      <c r="AJ542" s="141"/>
      <c r="AK542" s="141"/>
      <c r="AL542" s="141"/>
      <c r="AM542" s="141"/>
      <c r="AN542" s="141"/>
      <c r="AO542" s="141"/>
      <c r="AP542" s="141"/>
      <c r="AQ542" s="141"/>
      <c r="AR542" s="141"/>
      <c r="AS542" s="141"/>
      <c r="AT542" s="141"/>
      <c r="AU542" s="141"/>
      <c r="AV542" s="141"/>
      <c r="AW542" s="141"/>
      <c r="AX542" s="141"/>
      <c r="AY542" s="140"/>
      <c r="AZ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</row>
    <row r="543" spans="1:78" ht="18">
      <c r="A543">
        <v>543</v>
      </c>
      <c r="C543" s="51">
        <v>22</v>
      </c>
      <c r="E543" s="46"/>
      <c r="F543" s="47" t="s">
        <v>19</v>
      </c>
      <c r="G543" s="58" t="s">
        <v>1</v>
      </c>
      <c r="H543" s="58" t="s">
        <v>1</v>
      </c>
      <c r="I543" s="180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/>
      <c r="AP543" s="158"/>
      <c r="AQ543" s="158"/>
      <c r="AR543" s="158"/>
      <c r="AS543" s="158"/>
      <c r="AT543" s="158"/>
      <c r="AU543" s="159"/>
      <c r="AV543" s="159"/>
      <c r="AW543" s="159"/>
      <c r="AX543" s="159"/>
      <c r="AY543" s="38"/>
      <c r="AZ543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</row>
    <row r="544" spans="1:78" ht="15.75">
      <c r="A544">
        <v>544</v>
      </c>
      <c r="E544" s="77"/>
      <c r="F544" s="79">
        <f>'RESUM MENSUAL ENVASOS'!F22</f>
        <v>1748</v>
      </c>
      <c r="G544" s="67"/>
      <c r="H544" s="67"/>
      <c r="I544" s="174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139"/>
      <c r="AC544" s="139"/>
      <c r="AD544" s="139"/>
      <c r="AE544" s="139"/>
      <c r="AF544" s="139"/>
      <c r="AG544" s="139"/>
      <c r="AH544" s="139"/>
      <c r="AI544" s="139"/>
      <c r="AJ544" s="139"/>
      <c r="AK544" s="139"/>
      <c r="AL544" s="139"/>
      <c r="AM544" s="139"/>
      <c r="AN544" s="139"/>
      <c r="AO544" s="139"/>
      <c r="AP544" s="139"/>
      <c r="AQ544" s="139"/>
      <c r="AR544" s="139"/>
      <c r="AS544" s="139"/>
      <c r="AT544" s="139"/>
      <c r="AU544" s="139"/>
      <c r="AV544" s="139"/>
      <c r="AW544" s="139"/>
      <c r="AX544" s="139"/>
      <c r="AY544" s="38"/>
      <c r="AZ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</row>
    <row r="545" spans="1:78" ht="15.75">
      <c r="A545">
        <v>545</v>
      </c>
      <c r="E545" s="55"/>
      <c r="F545" s="43" t="s">
        <v>6</v>
      </c>
      <c r="G545" s="43"/>
      <c r="H545" s="60" t="s">
        <v>1</v>
      </c>
      <c r="I545" s="170"/>
      <c r="J545" s="143">
        <f>J7</f>
        <v>0</v>
      </c>
      <c r="K545" s="143">
        <f aca="true" t="shared" si="42" ref="K545:AC545">K7</f>
        <v>1</v>
      </c>
      <c r="L545" s="143">
        <f t="shared" si="42"/>
        <v>2</v>
      </c>
      <c r="M545" s="143">
        <f t="shared" si="42"/>
        <v>5</v>
      </c>
      <c r="N545" s="143">
        <f t="shared" si="42"/>
        <v>6</v>
      </c>
      <c r="O545" s="143">
        <f t="shared" si="42"/>
        <v>7</v>
      </c>
      <c r="P545" s="143">
        <f t="shared" si="42"/>
        <v>8</v>
      </c>
      <c r="Q545" s="143">
        <f t="shared" si="42"/>
        <v>9</v>
      </c>
      <c r="R545" s="143">
        <f t="shared" si="42"/>
        <v>12</v>
      </c>
      <c r="S545" s="143">
        <f t="shared" si="42"/>
        <v>13</v>
      </c>
      <c r="T545" s="143">
        <f t="shared" si="42"/>
        <v>14</v>
      </c>
      <c r="U545" s="143">
        <f t="shared" si="42"/>
        <v>15</v>
      </c>
      <c r="V545" s="143">
        <f t="shared" si="42"/>
        <v>16</v>
      </c>
      <c r="W545" s="143">
        <f t="shared" si="42"/>
        <v>19</v>
      </c>
      <c r="X545" s="143">
        <f t="shared" si="42"/>
        <v>20</v>
      </c>
      <c r="Y545" s="143">
        <f t="shared" si="42"/>
        <v>21</v>
      </c>
      <c r="Z545" s="143">
        <f t="shared" si="42"/>
        <v>22</v>
      </c>
      <c r="AA545" s="143">
        <f t="shared" si="42"/>
        <v>23</v>
      </c>
      <c r="AB545" s="143">
        <f t="shared" si="42"/>
        <v>26</v>
      </c>
      <c r="AC545" s="143">
        <f t="shared" si="42"/>
        <v>27</v>
      </c>
      <c r="AD545" s="143">
        <f aca="true" t="shared" si="43" ref="AD545:AR545">AD7</f>
        <v>28</v>
      </c>
      <c r="AE545" s="143">
        <f t="shared" si="43"/>
        <v>29</v>
      </c>
      <c r="AF545" s="143">
        <f t="shared" si="43"/>
        <v>30</v>
      </c>
      <c r="AG545" s="143">
        <f t="shared" si="43"/>
        <v>0</v>
      </c>
      <c r="AH545" s="143">
        <f t="shared" si="43"/>
        <v>0</v>
      </c>
      <c r="AI545" s="143">
        <f t="shared" si="43"/>
        <v>0</v>
      </c>
      <c r="AJ545" s="143">
        <f t="shared" si="43"/>
        <v>0</v>
      </c>
      <c r="AK545" s="143">
        <f t="shared" si="43"/>
        <v>0</v>
      </c>
      <c r="AL545" s="143">
        <f t="shared" si="43"/>
        <v>0</v>
      </c>
      <c r="AM545" s="143">
        <f t="shared" si="43"/>
        <v>0</v>
      </c>
      <c r="AN545" s="143">
        <f t="shared" si="43"/>
        <v>0</v>
      </c>
      <c r="AO545" s="143">
        <f t="shared" si="43"/>
        <v>0</v>
      </c>
      <c r="AP545" s="143">
        <f t="shared" si="43"/>
        <v>0</v>
      </c>
      <c r="AQ545" s="143">
        <f t="shared" si="43"/>
        <v>0</v>
      </c>
      <c r="AR545" s="143">
        <f t="shared" si="43"/>
        <v>0</v>
      </c>
      <c r="AS545" s="143">
        <f aca="true" t="shared" si="44" ref="AS545:AX545">AS7</f>
        <v>0</v>
      </c>
      <c r="AT545" s="143">
        <f t="shared" si="44"/>
        <v>0</v>
      </c>
      <c r="AU545" s="143">
        <f t="shared" si="44"/>
        <v>0</v>
      </c>
      <c r="AV545" s="143">
        <f t="shared" si="44"/>
        <v>0</v>
      </c>
      <c r="AW545" s="143">
        <f t="shared" si="44"/>
        <v>0</v>
      </c>
      <c r="AX545" s="143">
        <f t="shared" si="44"/>
        <v>0</v>
      </c>
      <c r="AY545" s="38"/>
      <c r="AZ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</row>
    <row r="546" spans="1:78" ht="15.75">
      <c r="A546">
        <v>546</v>
      </c>
      <c r="E546" s="42">
        <v>1</v>
      </c>
      <c r="F546" s="135" t="s">
        <v>514</v>
      </c>
      <c r="G546" s="134">
        <v>1</v>
      </c>
      <c r="H546" s="16">
        <v>1</v>
      </c>
      <c r="I546" s="172" t="s">
        <v>556</v>
      </c>
      <c r="J546" s="139"/>
      <c r="K546" s="139"/>
      <c r="L546" s="139"/>
      <c r="M546" s="139"/>
      <c r="N546" s="139"/>
      <c r="O546" s="166">
        <v>1</v>
      </c>
      <c r="P546" s="139"/>
      <c r="Q546" s="139"/>
      <c r="R546" s="139"/>
      <c r="S546" s="139"/>
      <c r="T546" s="166">
        <v>0.5</v>
      </c>
      <c r="U546" s="139"/>
      <c r="V546" s="139"/>
      <c r="W546" s="139"/>
      <c r="X546" s="139"/>
      <c r="Y546" s="166">
        <v>1</v>
      </c>
      <c r="Z546" s="139"/>
      <c r="AA546" s="139"/>
      <c r="AB546" s="139"/>
      <c r="AC546" s="139"/>
      <c r="AD546" s="166">
        <v>1</v>
      </c>
      <c r="AE546" s="139"/>
      <c r="AF546" s="139"/>
      <c r="AG546" s="139"/>
      <c r="AH546" s="139"/>
      <c r="AI546" s="139"/>
      <c r="AJ546" s="139"/>
      <c r="AK546" s="139"/>
      <c r="AL546" s="139"/>
      <c r="AM546" s="139"/>
      <c r="AN546" s="139"/>
      <c r="AO546" s="139"/>
      <c r="AP546" s="139"/>
      <c r="AQ546" s="139"/>
      <c r="AR546" s="139"/>
      <c r="AS546" s="139"/>
      <c r="AT546" s="139"/>
      <c r="AU546" s="139"/>
      <c r="AV546" s="139"/>
      <c r="AW546" s="139"/>
      <c r="AX546" s="139"/>
      <c r="AY546" s="38"/>
      <c r="AZ546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</row>
    <row r="547" spans="1:78" ht="15.75">
      <c r="A547">
        <v>547</v>
      </c>
      <c r="E547" s="42">
        <v>2</v>
      </c>
      <c r="F547" s="135" t="s">
        <v>64</v>
      </c>
      <c r="G547" s="134">
        <v>1</v>
      </c>
      <c r="H547" s="16">
        <v>1</v>
      </c>
      <c r="I547" s="172" t="s">
        <v>556</v>
      </c>
      <c r="J547" s="139"/>
      <c r="K547" s="139"/>
      <c r="L547" s="139"/>
      <c r="M547" s="139"/>
      <c r="N547" s="139"/>
      <c r="O547" s="166">
        <v>0.5</v>
      </c>
      <c r="P547" s="139"/>
      <c r="Q547" s="139"/>
      <c r="R547" s="139"/>
      <c r="S547" s="139"/>
      <c r="T547" s="166">
        <v>1</v>
      </c>
      <c r="U547" s="139"/>
      <c r="V547" s="139"/>
      <c r="W547" s="139"/>
      <c r="X547" s="139"/>
      <c r="Y547" s="166">
        <v>1</v>
      </c>
      <c r="Z547" s="139"/>
      <c r="AA547" s="139"/>
      <c r="AB547" s="139"/>
      <c r="AC547" s="139"/>
      <c r="AD547" s="166">
        <v>1</v>
      </c>
      <c r="AE547" s="139"/>
      <c r="AF547" s="139"/>
      <c r="AG547" s="139"/>
      <c r="AH547" s="139"/>
      <c r="AI547" s="139"/>
      <c r="AJ547" s="139"/>
      <c r="AK547" s="139"/>
      <c r="AL547" s="139"/>
      <c r="AM547" s="139"/>
      <c r="AN547" s="139"/>
      <c r="AO547" s="139"/>
      <c r="AP547" s="139"/>
      <c r="AQ547" s="139"/>
      <c r="AR547" s="139"/>
      <c r="AS547" s="139"/>
      <c r="AT547" s="139"/>
      <c r="AU547" s="139"/>
      <c r="AV547" s="139"/>
      <c r="AW547" s="139"/>
      <c r="AX547" s="139"/>
      <c r="AY547" s="38"/>
      <c r="AZ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</row>
    <row r="548" spans="1:78" ht="15.75">
      <c r="A548">
        <v>548</v>
      </c>
      <c r="E548" s="42">
        <v>3</v>
      </c>
      <c r="F548" s="133" t="s">
        <v>515</v>
      </c>
      <c r="G548" s="134"/>
      <c r="H548" s="60">
        <v>1</v>
      </c>
      <c r="I548" s="170" t="s">
        <v>556</v>
      </c>
      <c r="J548" s="139"/>
      <c r="K548" s="139"/>
      <c r="L548" s="139"/>
      <c r="M548" s="139"/>
      <c r="N548" s="139"/>
      <c r="O548" s="166">
        <v>1</v>
      </c>
      <c r="P548" s="139"/>
      <c r="Q548" s="139"/>
      <c r="R548" s="139"/>
      <c r="S548" s="139"/>
      <c r="T548" s="166">
        <v>1</v>
      </c>
      <c r="U548" s="139"/>
      <c r="V548" s="139"/>
      <c r="W548" s="139"/>
      <c r="X548" s="139"/>
      <c r="Y548" s="166">
        <v>0.5</v>
      </c>
      <c r="Z548" s="139"/>
      <c r="AA548" s="139"/>
      <c r="AB548" s="139"/>
      <c r="AC548" s="139"/>
      <c r="AD548" s="166">
        <v>0.5</v>
      </c>
      <c r="AE548" s="139"/>
      <c r="AF548" s="139"/>
      <c r="AG548" s="139"/>
      <c r="AH548" s="139"/>
      <c r="AI548" s="139"/>
      <c r="AJ548" s="139"/>
      <c r="AK548" s="139"/>
      <c r="AL548" s="139"/>
      <c r="AM548" s="139"/>
      <c r="AN548" s="139"/>
      <c r="AO548" s="139"/>
      <c r="AP548" s="139"/>
      <c r="AQ548" s="139"/>
      <c r="AR548" s="139"/>
      <c r="AS548" s="139"/>
      <c r="AT548" s="139"/>
      <c r="AU548" s="139"/>
      <c r="AV548" s="139"/>
      <c r="AW548" s="139"/>
      <c r="AX548" s="139"/>
      <c r="AY548" s="38"/>
      <c r="AZ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</row>
    <row r="549" spans="1:78" ht="15.75">
      <c r="A549">
        <v>549</v>
      </c>
      <c r="E549" s="42">
        <v>4</v>
      </c>
      <c r="F549" s="133" t="s">
        <v>516</v>
      </c>
      <c r="G549" s="134"/>
      <c r="H549" s="60">
        <v>1</v>
      </c>
      <c r="I549" s="170">
        <v>5</v>
      </c>
      <c r="J549" s="139"/>
      <c r="K549" s="139"/>
      <c r="L549" s="139"/>
      <c r="M549" s="139"/>
      <c r="N549" s="139"/>
      <c r="O549" s="166">
        <v>1</v>
      </c>
      <c r="P549" s="139"/>
      <c r="Q549" s="139"/>
      <c r="R549" s="139"/>
      <c r="S549" s="139"/>
      <c r="T549" s="166">
        <v>1</v>
      </c>
      <c r="U549" s="139"/>
      <c r="V549" s="139"/>
      <c r="W549" s="139"/>
      <c r="X549" s="139"/>
      <c r="Y549" s="166">
        <v>0.5</v>
      </c>
      <c r="Z549" s="139"/>
      <c r="AA549" s="139"/>
      <c r="AB549" s="139"/>
      <c r="AC549" s="139"/>
      <c r="AD549" s="166">
        <v>0.5</v>
      </c>
      <c r="AE549" s="139"/>
      <c r="AF549" s="139"/>
      <c r="AG549" s="139"/>
      <c r="AH549" s="139"/>
      <c r="AI549" s="139"/>
      <c r="AJ549" s="139"/>
      <c r="AK549" s="139"/>
      <c r="AL549" s="139"/>
      <c r="AM549" s="139"/>
      <c r="AN549" s="139"/>
      <c r="AO549" s="139"/>
      <c r="AP549" s="139"/>
      <c r="AQ549" s="139"/>
      <c r="AR549" s="139"/>
      <c r="AS549" s="139"/>
      <c r="AT549" s="139"/>
      <c r="AU549" s="139"/>
      <c r="AV549" s="139"/>
      <c r="AW549" s="139"/>
      <c r="AX549" s="139"/>
      <c r="AY549" s="38"/>
      <c r="AZ549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</row>
    <row r="550" spans="1:78" ht="15.75">
      <c r="A550">
        <v>550</v>
      </c>
      <c r="E550" s="42">
        <v>5</v>
      </c>
      <c r="F550" s="133" t="s">
        <v>517</v>
      </c>
      <c r="G550" s="134"/>
      <c r="H550" s="60">
        <v>1</v>
      </c>
      <c r="I550" s="170" t="s">
        <v>556</v>
      </c>
      <c r="J550" s="139"/>
      <c r="K550" s="139"/>
      <c r="L550" s="139"/>
      <c r="M550" s="139"/>
      <c r="N550" s="139"/>
      <c r="O550" s="166">
        <v>1</v>
      </c>
      <c r="P550" s="139"/>
      <c r="Q550" s="139"/>
      <c r="R550" s="139"/>
      <c r="S550" s="139"/>
      <c r="T550" s="166">
        <v>1</v>
      </c>
      <c r="U550" s="139"/>
      <c r="V550" s="139"/>
      <c r="W550" s="139"/>
      <c r="X550" s="139"/>
      <c r="Y550" s="166">
        <v>0.5</v>
      </c>
      <c r="Z550" s="139"/>
      <c r="AA550" s="139"/>
      <c r="AB550" s="139"/>
      <c r="AC550" s="139"/>
      <c r="AD550" s="166">
        <v>0.5</v>
      </c>
      <c r="AE550" s="139"/>
      <c r="AF550" s="139"/>
      <c r="AG550" s="139"/>
      <c r="AH550" s="139"/>
      <c r="AI550" s="139"/>
      <c r="AJ550" s="139"/>
      <c r="AK550" s="139"/>
      <c r="AL550" s="139"/>
      <c r="AM550" s="139"/>
      <c r="AN550" s="139"/>
      <c r="AO550" s="139"/>
      <c r="AP550" s="139"/>
      <c r="AQ550" s="139"/>
      <c r="AR550" s="139"/>
      <c r="AS550" s="139"/>
      <c r="AT550" s="139"/>
      <c r="AU550" s="139"/>
      <c r="AV550" s="139"/>
      <c r="AW550" s="139"/>
      <c r="AX550" s="139"/>
      <c r="AY550" s="38"/>
      <c r="AZ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</row>
    <row r="551" spans="1:78" ht="15.75">
      <c r="A551">
        <v>551</v>
      </c>
      <c r="E551" s="42">
        <v>6</v>
      </c>
      <c r="F551" s="133" t="s">
        <v>518</v>
      </c>
      <c r="G551" s="134"/>
      <c r="H551" s="60">
        <v>1</v>
      </c>
      <c r="I551" s="170" t="s">
        <v>556</v>
      </c>
      <c r="J551" s="139"/>
      <c r="K551" s="139"/>
      <c r="L551" s="139"/>
      <c r="M551" s="139"/>
      <c r="N551" s="139"/>
      <c r="O551" s="166">
        <v>1</v>
      </c>
      <c r="P551" s="139"/>
      <c r="Q551" s="139"/>
      <c r="R551" s="139"/>
      <c r="S551" s="139"/>
      <c r="T551" s="166">
        <v>0.5</v>
      </c>
      <c r="U551" s="139"/>
      <c r="V551" s="139"/>
      <c r="W551" s="139"/>
      <c r="X551" s="139"/>
      <c r="Y551" s="166">
        <v>0.5</v>
      </c>
      <c r="Z551" s="139"/>
      <c r="AA551" s="139"/>
      <c r="AB551" s="139"/>
      <c r="AC551" s="139"/>
      <c r="AD551" s="166">
        <v>0.5</v>
      </c>
      <c r="AE551" s="139"/>
      <c r="AF551" s="139"/>
      <c r="AG551" s="139"/>
      <c r="AH551" s="139"/>
      <c r="AI551" s="139"/>
      <c r="AJ551" s="139"/>
      <c r="AK551" s="139"/>
      <c r="AL551" s="13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38"/>
      <c r="AZ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</row>
    <row r="552" spans="1:96" ht="15.75">
      <c r="A552">
        <v>552</v>
      </c>
      <c r="E552" s="42">
        <v>9</v>
      </c>
      <c r="F552" s="133" t="s">
        <v>94</v>
      </c>
      <c r="G552" s="134"/>
      <c r="H552" s="60">
        <v>1</v>
      </c>
      <c r="I552" s="170" t="s">
        <v>556</v>
      </c>
      <c r="J552" s="139"/>
      <c r="K552" s="139"/>
      <c r="L552" s="139"/>
      <c r="M552" s="139"/>
      <c r="N552" s="139"/>
      <c r="O552" s="166">
        <v>0.5</v>
      </c>
      <c r="P552" s="139"/>
      <c r="Q552" s="139"/>
      <c r="R552" s="139"/>
      <c r="S552" s="139"/>
      <c r="T552" s="166">
        <v>0.5</v>
      </c>
      <c r="U552" s="139"/>
      <c r="V552" s="139"/>
      <c r="W552" s="139"/>
      <c r="X552" s="139"/>
      <c r="Y552" s="166">
        <v>0.5</v>
      </c>
      <c r="Z552" s="139"/>
      <c r="AA552" s="139"/>
      <c r="AB552" s="139"/>
      <c r="AC552" s="139"/>
      <c r="AD552" s="166">
        <v>0.5</v>
      </c>
      <c r="AE552" s="139"/>
      <c r="AF552" s="139"/>
      <c r="AG552" s="139"/>
      <c r="AH552" s="139"/>
      <c r="AI552" s="139"/>
      <c r="AJ552" s="139"/>
      <c r="AK552" s="139"/>
      <c r="AL552" s="139"/>
      <c r="AM552" s="139"/>
      <c r="AN552" s="139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38"/>
      <c r="AZ552"/>
      <c r="BE552" s="139"/>
      <c r="BF552" s="139"/>
      <c r="BG552" s="139"/>
      <c r="BH552" s="139"/>
      <c r="BI552" s="139"/>
      <c r="BJ552" s="139"/>
      <c r="BK552" s="139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</row>
    <row r="553" spans="1:96" ht="15.75">
      <c r="A553">
        <v>553</v>
      </c>
      <c r="E553" s="42">
        <v>10</v>
      </c>
      <c r="F553" s="133" t="s">
        <v>136</v>
      </c>
      <c r="G553" s="134"/>
      <c r="H553" s="60">
        <v>1</v>
      </c>
      <c r="I553" s="170" t="s">
        <v>556</v>
      </c>
      <c r="J553" s="139"/>
      <c r="K553" s="139"/>
      <c r="L553" s="139"/>
      <c r="M553" s="139"/>
      <c r="N553" s="139"/>
      <c r="O553" s="166">
        <v>1</v>
      </c>
      <c r="P553" s="139"/>
      <c r="Q553" s="139"/>
      <c r="R553" s="139"/>
      <c r="S553" s="139"/>
      <c r="T553" s="166">
        <v>0.5</v>
      </c>
      <c r="U553" s="139"/>
      <c r="V553" s="139"/>
      <c r="W553" s="139"/>
      <c r="X553" s="139"/>
      <c r="Y553" s="166">
        <v>0.5</v>
      </c>
      <c r="Z553" s="139"/>
      <c r="AA553" s="139"/>
      <c r="AB553" s="139"/>
      <c r="AC553" s="139"/>
      <c r="AD553" s="166">
        <v>0.5</v>
      </c>
      <c r="AE553" s="139"/>
      <c r="AF553" s="139"/>
      <c r="AG553" s="139"/>
      <c r="AH553" s="139"/>
      <c r="AI553" s="139"/>
      <c r="AJ553" s="139"/>
      <c r="AK553" s="139"/>
      <c r="AL553" s="139"/>
      <c r="AM553" s="139"/>
      <c r="AN553" s="139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38"/>
      <c r="AZ553" s="1"/>
      <c r="BE553" s="139"/>
      <c r="BF553" s="139"/>
      <c r="BG553" s="139"/>
      <c r="BH553" s="139"/>
      <c r="BI553" s="139"/>
      <c r="BJ553" s="139"/>
      <c r="BK553" s="139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</row>
    <row r="554" spans="1:96" ht="15.75">
      <c r="A554">
        <v>554</v>
      </c>
      <c r="E554" s="42">
        <v>11</v>
      </c>
      <c r="F554" s="133" t="s">
        <v>150</v>
      </c>
      <c r="G554" s="134"/>
      <c r="H554" s="60">
        <v>1</v>
      </c>
      <c r="I554" s="170" t="s">
        <v>556</v>
      </c>
      <c r="J554" s="139"/>
      <c r="K554" s="139"/>
      <c r="L554" s="139"/>
      <c r="M554" s="139"/>
      <c r="N554" s="139"/>
      <c r="O554" s="166">
        <v>0.5</v>
      </c>
      <c r="P554" s="139"/>
      <c r="Q554" s="139"/>
      <c r="R554" s="139"/>
      <c r="S554" s="139"/>
      <c r="T554" s="166">
        <v>1</v>
      </c>
      <c r="U554" s="139"/>
      <c r="V554" s="139"/>
      <c r="W554" s="139"/>
      <c r="X554" s="139"/>
      <c r="Y554" s="166">
        <v>0.5</v>
      </c>
      <c r="Z554" s="139"/>
      <c r="AA554" s="139"/>
      <c r="AB554" s="139"/>
      <c r="AC554" s="139"/>
      <c r="AD554" s="166">
        <v>0.5</v>
      </c>
      <c r="AE554" s="139"/>
      <c r="AF554" s="139"/>
      <c r="AG554" s="139"/>
      <c r="AH554" s="139"/>
      <c r="AI554" s="139"/>
      <c r="AJ554" s="139"/>
      <c r="AK554" s="139"/>
      <c r="AL554" s="139"/>
      <c r="AM554" s="139"/>
      <c r="AN554" s="139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38"/>
      <c r="AZ554" s="1"/>
      <c r="BE554" s="139"/>
      <c r="BF554" s="139"/>
      <c r="BG554" s="139"/>
      <c r="BH554" s="139"/>
      <c r="BI554" s="139"/>
      <c r="BJ554" s="139"/>
      <c r="BK554" s="139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</row>
    <row r="555" spans="1:96" ht="15.75">
      <c r="A555">
        <v>556</v>
      </c>
      <c r="E555" s="42">
        <v>8</v>
      </c>
      <c r="F555" s="133" t="s">
        <v>93</v>
      </c>
      <c r="G555" s="134"/>
      <c r="H555" s="16">
        <v>1</v>
      </c>
      <c r="I555" s="172"/>
      <c r="J555" s="139"/>
      <c r="K555" s="166">
        <v>1</v>
      </c>
      <c r="L555" s="139"/>
      <c r="M555" s="139"/>
      <c r="N555" s="139"/>
      <c r="O555" s="139"/>
      <c r="P555" s="166">
        <v>1</v>
      </c>
      <c r="Q555" s="139"/>
      <c r="R555" s="139"/>
      <c r="S555" s="139"/>
      <c r="T555" s="139"/>
      <c r="U555" s="166">
        <v>1</v>
      </c>
      <c r="V555" s="139"/>
      <c r="W555" s="139"/>
      <c r="X555" s="139"/>
      <c r="Y555" s="139"/>
      <c r="Z555" s="139"/>
      <c r="AA555" s="139"/>
      <c r="AB555" s="139"/>
      <c r="AC555" s="139"/>
      <c r="AD555" s="166">
        <v>0.5</v>
      </c>
      <c r="AE555" s="139"/>
      <c r="AF555" s="139"/>
      <c r="AG555" s="139"/>
      <c r="AH555" s="139"/>
      <c r="AI555" s="139"/>
      <c r="AJ555" s="139"/>
      <c r="AK555" s="139"/>
      <c r="AL555" s="139"/>
      <c r="AM555" s="139"/>
      <c r="AN555" s="139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38"/>
      <c r="AZ555" s="1"/>
      <c r="BE555" s="139"/>
      <c r="BF555" s="139"/>
      <c r="BG555" s="139"/>
      <c r="BH555" s="139"/>
      <c r="BI555" s="139"/>
      <c r="BJ555" s="139"/>
      <c r="BK555" s="139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</row>
    <row r="556" spans="1:96" ht="15.75">
      <c r="A556">
        <v>557</v>
      </c>
      <c r="E556" s="42">
        <v>12</v>
      </c>
      <c r="F556" s="133" t="s">
        <v>93</v>
      </c>
      <c r="G556" s="134"/>
      <c r="H556" s="60">
        <v>1</v>
      </c>
      <c r="I556" s="170"/>
      <c r="J556" s="139"/>
      <c r="K556" s="166">
        <v>1</v>
      </c>
      <c r="L556" s="139"/>
      <c r="M556" s="139"/>
      <c r="N556" s="139"/>
      <c r="O556" s="139"/>
      <c r="P556" s="166">
        <v>1</v>
      </c>
      <c r="Q556" s="139"/>
      <c r="R556" s="139"/>
      <c r="S556" s="139"/>
      <c r="T556" s="139"/>
      <c r="U556" s="166">
        <v>0</v>
      </c>
      <c r="V556" s="139"/>
      <c r="W556" s="139"/>
      <c r="X556" s="139"/>
      <c r="Y556" s="139"/>
      <c r="Z556" s="139"/>
      <c r="AA556" s="139"/>
      <c r="AB556" s="139"/>
      <c r="AC556" s="139"/>
      <c r="AD556" s="166">
        <v>0.5</v>
      </c>
      <c r="AE556" s="139"/>
      <c r="AF556" s="139"/>
      <c r="AG556" s="139"/>
      <c r="AH556" s="139"/>
      <c r="AI556" s="139"/>
      <c r="AJ556" s="139"/>
      <c r="AK556" s="139"/>
      <c r="AL556" s="139"/>
      <c r="AM556" s="139"/>
      <c r="AN556" s="139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38"/>
      <c r="AZ556" s="1"/>
      <c r="BE556" s="139"/>
      <c r="BF556" s="139"/>
      <c r="BG556" s="139"/>
      <c r="BH556" s="139"/>
      <c r="BI556" s="139"/>
      <c r="BJ556" s="139"/>
      <c r="BK556" s="139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</row>
    <row r="557" spans="1:78" ht="15.75">
      <c r="A557">
        <v>555</v>
      </c>
      <c r="E557" s="42">
        <v>7</v>
      </c>
      <c r="F557" s="133" t="s">
        <v>138</v>
      </c>
      <c r="G557" s="134"/>
      <c r="H557" s="60">
        <v>1</v>
      </c>
      <c r="I557" s="170"/>
      <c r="J557" s="139"/>
      <c r="K557" s="166">
        <v>1</v>
      </c>
      <c r="L557" s="139"/>
      <c r="M557" s="139"/>
      <c r="N557" s="139"/>
      <c r="O557" s="139"/>
      <c r="P557" s="166">
        <v>0.5</v>
      </c>
      <c r="Q557" s="139"/>
      <c r="R557" s="139"/>
      <c r="S557" s="139"/>
      <c r="T557" s="139"/>
      <c r="U557" s="166">
        <v>0.5</v>
      </c>
      <c r="V557" s="139"/>
      <c r="W557" s="139"/>
      <c r="X557" s="139"/>
      <c r="Y557" s="139"/>
      <c r="Z557" s="139"/>
      <c r="AA557" s="139"/>
      <c r="AB557" s="139"/>
      <c r="AC557" s="139"/>
      <c r="AD557" s="166">
        <v>0.5</v>
      </c>
      <c r="AE557" s="139"/>
      <c r="AF557" s="139"/>
      <c r="AG557" s="139"/>
      <c r="AH557" s="139"/>
      <c r="AI557" s="139"/>
      <c r="AJ557" s="139"/>
      <c r="AK557" s="139"/>
      <c r="AL557" s="139"/>
      <c r="AM557" s="139"/>
      <c r="AN557" s="139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38"/>
      <c r="AZ557"/>
      <c r="BE557" s="139"/>
      <c r="BF557" s="139"/>
      <c r="BG557" s="139"/>
      <c r="BH557" s="139"/>
      <c r="BI557" s="139"/>
      <c r="BJ557" s="139"/>
      <c r="BK557" s="139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</row>
    <row r="558" spans="1:72" ht="15.75">
      <c r="A558">
        <v>558</v>
      </c>
      <c r="E558" s="51"/>
      <c r="F558" s="133"/>
      <c r="G558" s="134"/>
      <c r="H558" s="51"/>
      <c r="I558" s="185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  <c r="AD558" s="139"/>
      <c r="AE558" s="139"/>
      <c r="AF558" s="139"/>
      <c r="AG558" s="139"/>
      <c r="AH558" s="139"/>
      <c r="AI558" s="139"/>
      <c r="AJ558" s="139"/>
      <c r="AK558" s="139"/>
      <c r="AL558" s="139"/>
      <c r="AM558" s="139"/>
      <c r="AN558" s="139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38"/>
      <c r="AZ558"/>
      <c r="BE558" s="139"/>
      <c r="BF558" s="139"/>
      <c r="BG558" s="139"/>
      <c r="BH558" s="139"/>
      <c r="BI558" s="139"/>
      <c r="BJ558" s="139"/>
      <c r="BK558" s="139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ht="15.75">
      <c r="A559">
        <v>559</v>
      </c>
      <c r="E559" s="45"/>
      <c r="F559" s="1"/>
      <c r="H559" s="60"/>
      <c r="I559" s="170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  <c r="AA559" s="141"/>
      <c r="AB559" s="141"/>
      <c r="AC559" s="141"/>
      <c r="AD559" s="141"/>
      <c r="AE559" s="141"/>
      <c r="AF559" s="141"/>
      <c r="AG559" s="141"/>
      <c r="AH559" s="141"/>
      <c r="AI559" s="141"/>
      <c r="AJ559" s="141"/>
      <c r="AK559" s="141"/>
      <c r="AL559" s="141"/>
      <c r="AM559" s="141"/>
      <c r="AN559" s="141"/>
      <c r="AO559" s="141"/>
      <c r="AP559" s="141"/>
      <c r="AQ559" s="141"/>
      <c r="AR559" s="141"/>
      <c r="AS559" s="141"/>
      <c r="AT559" s="141"/>
      <c r="AU559" s="141"/>
      <c r="AV559" s="141"/>
      <c r="AW559" s="141"/>
      <c r="AX559" s="141"/>
      <c r="AY559" s="140"/>
      <c r="AZ559" s="1"/>
      <c r="BE559" s="139"/>
      <c r="BF559" s="139"/>
      <c r="BG559" s="139"/>
      <c r="BH559" s="139"/>
      <c r="BI559" s="139"/>
      <c r="BJ559" s="139"/>
      <c r="BK559" s="139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ht="18">
      <c r="A560">
        <v>560</v>
      </c>
      <c r="C560" s="51">
        <v>23</v>
      </c>
      <c r="E560" s="46"/>
      <c r="F560" s="47" t="s">
        <v>20</v>
      </c>
      <c r="G560" s="58"/>
      <c r="H560" s="58"/>
      <c r="I560" s="180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  <c r="AT560" s="159"/>
      <c r="AU560" s="159"/>
      <c r="AV560" s="159"/>
      <c r="AW560" s="159"/>
      <c r="AX560" s="159"/>
      <c r="AY560" s="38"/>
      <c r="AZ560" s="1"/>
      <c r="BE560" s="139"/>
      <c r="BF560" s="139"/>
      <c r="BG560" s="139"/>
      <c r="BH560" s="139"/>
      <c r="BI560" s="139"/>
      <c r="BJ560" s="139"/>
      <c r="BK560" s="139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ht="15.75">
      <c r="A561">
        <v>561</v>
      </c>
      <c r="C561" s="73"/>
      <c r="D561" s="73"/>
      <c r="E561" s="77"/>
      <c r="F561" s="79">
        <f>'RESUM MENSUAL ENVASOS'!F23</f>
        <v>6513</v>
      </c>
      <c r="G561" s="67"/>
      <c r="H561" s="67"/>
      <c r="I561" s="174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  <c r="AA561" s="139"/>
      <c r="AB561" s="139"/>
      <c r="AC561" s="139"/>
      <c r="AD561" s="139"/>
      <c r="AE561" s="139"/>
      <c r="AF561" s="139"/>
      <c r="AG561" s="139"/>
      <c r="AH561" s="139"/>
      <c r="AI561" s="139"/>
      <c r="AJ561" s="139"/>
      <c r="AK561" s="139"/>
      <c r="AL561" s="139"/>
      <c r="AM561" s="139"/>
      <c r="AN561" s="139"/>
      <c r="AO561" s="139"/>
      <c r="AP561" s="139"/>
      <c r="AQ561" s="139"/>
      <c r="AR561" s="139"/>
      <c r="AS561" s="139"/>
      <c r="AT561" s="139"/>
      <c r="AU561" s="139"/>
      <c r="AV561" s="139"/>
      <c r="AW561" s="139"/>
      <c r="AX561" s="139"/>
      <c r="AY561" s="38"/>
      <c r="AZ561"/>
      <c r="BE561" s="139"/>
      <c r="BF561" s="139"/>
      <c r="BG561" s="139"/>
      <c r="BH561" s="139"/>
      <c r="BI561" s="139"/>
      <c r="BJ561" s="139"/>
      <c r="BK561" s="139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ht="15.75">
      <c r="A562">
        <v>562</v>
      </c>
      <c r="E562" s="55"/>
      <c r="F562" s="43" t="s">
        <v>6</v>
      </c>
      <c r="G562" s="43"/>
      <c r="H562" s="60"/>
      <c r="I562" s="170"/>
      <c r="J562" s="143"/>
      <c r="K562" s="143">
        <f aca="true" t="shared" si="45" ref="K562:AC562">K7</f>
        <v>1</v>
      </c>
      <c r="L562" s="143">
        <f t="shared" si="45"/>
        <v>2</v>
      </c>
      <c r="M562" s="143">
        <f t="shared" si="45"/>
        <v>5</v>
      </c>
      <c r="N562" s="143">
        <f t="shared" si="45"/>
        <v>6</v>
      </c>
      <c r="O562" s="143">
        <f t="shared" si="45"/>
        <v>7</v>
      </c>
      <c r="P562" s="143">
        <f t="shared" si="45"/>
        <v>8</v>
      </c>
      <c r="Q562" s="143">
        <f t="shared" si="45"/>
        <v>9</v>
      </c>
      <c r="R562" s="143">
        <f t="shared" si="45"/>
        <v>12</v>
      </c>
      <c r="S562" s="143">
        <f t="shared" si="45"/>
        <v>13</v>
      </c>
      <c r="T562" s="143">
        <f t="shared" si="45"/>
        <v>14</v>
      </c>
      <c r="U562" s="143">
        <f t="shared" si="45"/>
        <v>15</v>
      </c>
      <c r="V562" s="143">
        <f t="shared" si="45"/>
        <v>16</v>
      </c>
      <c r="W562" s="143">
        <f t="shared" si="45"/>
        <v>19</v>
      </c>
      <c r="X562" s="143">
        <f t="shared" si="45"/>
        <v>20</v>
      </c>
      <c r="Y562" s="143">
        <f t="shared" si="45"/>
        <v>21</v>
      </c>
      <c r="Z562" s="143">
        <f t="shared" si="45"/>
        <v>22</v>
      </c>
      <c r="AA562" s="143">
        <f t="shared" si="45"/>
        <v>23</v>
      </c>
      <c r="AB562" s="143">
        <f t="shared" si="45"/>
        <v>26</v>
      </c>
      <c r="AC562" s="143">
        <f t="shared" si="45"/>
        <v>27</v>
      </c>
      <c r="AD562" s="143">
        <f aca="true" t="shared" si="46" ref="AD562:AR562">AD7</f>
        <v>28</v>
      </c>
      <c r="AE562" s="143">
        <f t="shared" si="46"/>
        <v>29</v>
      </c>
      <c r="AF562" s="143">
        <f t="shared" si="46"/>
        <v>30</v>
      </c>
      <c r="AG562" s="143">
        <f t="shared" si="46"/>
        <v>0</v>
      </c>
      <c r="AH562" s="143">
        <f t="shared" si="46"/>
        <v>0</v>
      </c>
      <c r="AI562" s="143">
        <f t="shared" si="46"/>
        <v>0</v>
      </c>
      <c r="AJ562" s="143">
        <f t="shared" si="46"/>
        <v>0</v>
      </c>
      <c r="AK562" s="143">
        <f t="shared" si="46"/>
        <v>0</v>
      </c>
      <c r="AL562" s="143">
        <f t="shared" si="46"/>
        <v>0</v>
      </c>
      <c r="AM562" s="143">
        <f t="shared" si="46"/>
        <v>0</v>
      </c>
      <c r="AN562" s="143">
        <f t="shared" si="46"/>
        <v>0</v>
      </c>
      <c r="AO562" s="143">
        <f t="shared" si="46"/>
        <v>0</v>
      </c>
      <c r="AP562" s="143">
        <f t="shared" si="46"/>
        <v>0</v>
      </c>
      <c r="AQ562" s="143">
        <f t="shared" si="46"/>
        <v>0</v>
      </c>
      <c r="AR562" s="143">
        <f t="shared" si="46"/>
        <v>0</v>
      </c>
      <c r="AS562" s="143">
        <f aca="true" t="shared" si="47" ref="AS562:AX562">AS7</f>
        <v>0</v>
      </c>
      <c r="AT562" s="143">
        <f t="shared" si="47"/>
        <v>0</v>
      </c>
      <c r="AU562" s="143">
        <f t="shared" si="47"/>
        <v>0</v>
      </c>
      <c r="AV562" s="143">
        <f t="shared" si="47"/>
        <v>0</v>
      </c>
      <c r="AW562" s="143">
        <f t="shared" si="47"/>
        <v>0</v>
      </c>
      <c r="AX562" s="143">
        <f t="shared" si="47"/>
        <v>0</v>
      </c>
      <c r="AY562" s="38"/>
      <c r="AZ562" s="1"/>
      <c r="BE562" s="139"/>
      <c r="BF562" s="139"/>
      <c r="BG562" s="139"/>
      <c r="BH562" s="139"/>
      <c r="BI562" s="139"/>
      <c r="BJ562" s="139"/>
      <c r="BK562" s="139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ht="15.75">
      <c r="A563">
        <v>563</v>
      </c>
      <c r="E563" s="42">
        <v>1</v>
      </c>
      <c r="F563" s="133" t="s">
        <v>519</v>
      </c>
      <c r="G563" s="134"/>
      <c r="H563" s="16">
        <v>1</v>
      </c>
      <c r="I563" s="172">
        <v>5</v>
      </c>
      <c r="K563" s="39"/>
      <c r="L563" s="39"/>
      <c r="M563" s="39"/>
      <c r="O563" s="166">
        <v>1</v>
      </c>
      <c r="P563" s="39"/>
      <c r="Q563" s="39"/>
      <c r="R563" s="39"/>
      <c r="S563" s="39"/>
      <c r="T563" s="166">
        <v>1</v>
      </c>
      <c r="U563" s="39"/>
      <c r="V563" s="39"/>
      <c r="W563" s="39"/>
      <c r="X563" s="39"/>
      <c r="Y563" s="166">
        <v>1</v>
      </c>
      <c r="Z563" s="39"/>
      <c r="AA563" s="39"/>
      <c r="AB563" s="39"/>
      <c r="AC563" s="39"/>
      <c r="AD563" s="166">
        <v>1</v>
      </c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8"/>
      <c r="AZ563" s="1"/>
      <c r="BE563" s="139"/>
      <c r="BF563" s="139"/>
      <c r="BG563" s="139"/>
      <c r="BH563" s="139"/>
      <c r="BI563" s="139"/>
      <c r="BJ563" s="139"/>
      <c r="BK563" s="139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ht="15.75">
      <c r="A564">
        <v>564</v>
      </c>
      <c r="E564" s="42">
        <v>2</v>
      </c>
      <c r="F564" s="133" t="s">
        <v>520</v>
      </c>
      <c r="G564" s="134">
        <v>1</v>
      </c>
      <c r="H564" s="60">
        <v>1</v>
      </c>
      <c r="I564" s="170">
        <v>5</v>
      </c>
      <c r="K564" s="39"/>
      <c r="L564" s="166">
        <v>1</v>
      </c>
      <c r="M564" s="39"/>
      <c r="O564" s="166">
        <v>1</v>
      </c>
      <c r="P564" s="39"/>
      <c r="Q564" s="166">
        <v>1</v>
      </c>
      <c r="R564" s="39"/>
      <c r="S564" s="39"/>
      <c r="T564" s="166">
        <v>1</v>
      </c>
      <c r="U564" s="39"/>
      <c r="V564" s="166">
        <v>1</v>
      </c>
      <c r="W564" s="39"/>
      <c r="X564" s="39"/>
      <c r="Y564" s="166">
        <v>1</v>
      </c>
      <c r="Z564" s="39"/>
      <c r="AA564" s="166">
        <v>1</v>
      </c>
      <c r="AB564" s="39"/>
      <c r="AC564" s="39"/>
      <c r="AD564" s="166">
        <v>1</v>
      </c>
      <c r="AE564" s="39"/>
      <c r="AF564" s="166">
        <v>0.5</v>
      </c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8"/>
      <c r="AZ564"/>
      <c r="BE564" s="139"/>
      <c r="BF564" s="139"/>
      <c r="BG564" s="139"/>
      <c r="BH564" s="139"/>
      <c r="BI564" s="139"/>
      <c r="BJ564" s="139"/>
      <c r="BK564" s="139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ht="15.75">
      <c r="A565">
        <v>565</v>
      </c>
      <c r="E565" s="42">
        <v>3</v>
      </c>
      <c r="F565" s="133" t="s">
        <v>521</v>
      </c>
      <c r="G565" s="134">
        <v>1</v>
      </c>
      <c r="H565" s="60">
        <v>1</v>
      </c>
      <c r="I565" s="170">
        <v>5</v>
      </c>
      <c r="K565" s="39"/>
      <c r="L565" s="166">
        <v>1</v>
      </c>
      <c r="M565" s="39"/>
      <c r="O565" s="166">
        <v>0.5</v>
      </c>
      <c r="P565" s="39"/>
      <c r="Q565" s="166">
        <v>0.5</v>
      </c>
      <c r="R565" s="39"/>
      <c r="S565" s="39"/>
      <c r="T565" s="166">
        <v>0.5</v>
      </c>
      <c r="U565" s="39"/>
      <c r="V565" s="166">
        <v>0.5</v>
      </c>
      <c r="W565" s="39"/>
      <c r="X565" s="39"/>
      <c r="Y565" s="166">
        <v>0.5</v>
      </c>
      <c r="Z565" s="39"/>
      <c r="AA565" s="166">
        <v>0.5</v>
      </c>
      <c r="AB565" s="39"/>
      <c r="AC565" s="39"/>
      <c r="AD565" s="166">
        <v>1</v>
      </c>
      <c r="AE565" s="39"/>
      <c r="AF565" s="166">
        <v>0.5</v>
      </c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8"/>
      <c r="AZ565" s="1"/>
      <c r="BE565" s="139"/>
      <c r="BF565" s="139"/>
      <c r="BG565" s="139"/>
      <c r="BH565" s="139"/>
      <c r="BI565" s="139"/>
      <c r="BJ565" s="139"/>
      <c r="BK565" s="139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ht="15.75">
      <c r="A566">
        <v>566</v>
      </c>
      <c r="E566" s="42">
        <v>4</v>
      </c>
      <c r="F566" s="133" t="s">
        <v>65</v>
      </c>
      <c r="G566" s="134"/>
      <c r="H566" s="60">
        <v>1</v>
      </c>
      <c r="I566" s="170">
        <v>5</v>
      </c>
      <c r="K566" s="39"/>
      <c r="L566" s="39"/>
      <c r="M566" s="39"/>
      <c r="O566" s="166">
        <v>1</v>
      </c>
      <c r="P566" s="39"/>
      <c r="Q566" s="39"/>
      <c r="R566" s="39"/>
      <c r="S566" s="39"/>
      <c r="T566" s="166">
        <v>1</v>
      </c>
      <c r="U566" s="39"/>
      <c r="V566" s="39"/>
      <c r="W566" s="39"/>
      <c r="X566" s="39"/>
      <c r="Y566" s="166">
        <v>1</v>
      </c>
      <c r="Z566" s="39"/>
      <c r="AA566" s="39"/>
      <c r="AB566" s="39"/>
      <c r="AC566" s="39"/>
      <c r="AD566" s="166">
        <v>0.5</v>
      </c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8"/>
      <c r="AZ566" s="1"/>
      <c r="BE566" s="139"/>
      <c r="BF566" s="139"/>
      <c r="BG566" s="139"/>
      <c r="BH566" s="139"/>
      <c r="BI566" s="139"/>
      <c r="BJ566" s="139"/>
      <c r="BK566" s="139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ht="15.75">
      <c r="A567">
        <v>567</v>
      </c>
      <c r="E567" s="42">
        <v>5</v>
      </c>
      <c r="F567" s="133" t="s">
        <v>522</v>
      </c>
      <c r="G567" s="134">
        <v>1</v>
      </c>
      <c r="H567" s="60">
        <v>1</v>
      </c>
      <c r="I567" s="170">
        <v>5</v>
      </c>
      <c r="K567" s="39"/>
      <c r="L567" s="39"/>
      <c r="M567" s="39"/>
      <c r="O567" s="166">
        <v>1</v>
      </c>
      <c r="P567" s="39"/>
      <c r="Q567" s="39"/>
      <c r="R567" s="39"/>
      <c r="S567" s="39"/>
      <c r="T567" s="166">
        <v>0.5</v>
      </c>
      <c r="U567" s="39"/>
      <c r="V567" s="39"/>
      <c r="W567" s="39"/>
      <c r="X567" s="39"/>
      <c r="Y567" s="166">
        <v>0.5</v>
      </c>
      <c r="Z567" s="39"/>
      <c r="AA567" s="39"/>
      <c r="AB567" s="39"/>
      <c r="AC567" s="39"/>
      <c r="AD567" s="166">
        <v>1</v>
      </c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8"/>
      <c r="AZ567" s="139"/>
      <c r="BA567" s="139"/>
      <c r="BB567" s="139"/>
      <c r="BC567" s="139"/>
      <c r="BD567" s="139"/>
      <c r="BE567" s="139"/>
      <c r="BF567" s="139"/>
      <c r="BG567" s="139"/>
      <c r="BH567" s="139"/>
      <c r="BI567" s="139"/>
      <c r="BJ567" s="139"/>
      <c r="BK567" s="139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ht="15.75">
      <c r="A568">
        <v>568</v>
      </c>
      <c r="E568" s="42">
        <v>6</v>
      </c>
      <c r="F568" s="133" t="s">
        <v>67</v>
      </c>
      <c r="G568" s="134"/>
      <c r="H568" s="16">
        <v>1</v>
      </c>
      <c r="I568" s="172">
        <v>5</v>
      </c>
      <c r="K568" s="39"/>
      <c r="L568" s="166">
        <v>1</v>
      </c>
      <c r="M568" s="39"/>
      <c r="O568" s="166">
        <v>1</v>
      </c>
      <c r="P568" s="39"/>
      <c r="Q568" s="39"/>
      <c r="R568" s="39"/>
      <c r="S568" s="39"/>
      <c r="T568" s="166">
        <v>0.5</v>
      </c>
      <c r="U568" s="39"/>
      <c r="V568" s="39"/>
      <c r="W568" s="39"/>
      <c r="X568" s="39"/>
      <c r="Y568" s="166">
        <v>0.5</v>
      </c>
      <c r="Z568" s="39"/>
      <c r="AA568" s="39"/>
      <c r="AB568" s="39"/>
      <c r="AC568" s="39"/>
      <c r="AD568" s="166">
        <v>1</v>
      </c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8"/>
      <c r="AZ568" s="139"/>
      <c r="BA568" s="139"/>
      <c r="BB568" s="139"/>
      <c r="BC568" s="139"/>
      <c r="BD568" s="139"/>
      <c r="BE568" s="139"/>
      <c r="BF568" s="139"/>
      <c r="BG568" s="139"/>
      <c r="BH568" s="139"/>
      <c r="BI568" s="139"/>
      <c r="BJ568" s="139"/>
      <c r="BK568" s="139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ht="15.75">
      <c r="A569">
        <v>569</v>
      </c>
      <c r="E569" s="42">
        <v>7</v>
      </c>
      <c r="F569" s="133" t="s">
        <v>34</v>
      </c>
      <c r="G569" s="134"/>
      <c r="H569" s="60">
        <v>1</v>
      </c>
      <c r="I569" s="170">
        <v>3</v>
      </c>
      <c r="K569" s="39"/>
      <c r="L569" s="39"/>
      <c r="M569" s="39"/>
      <c r="O569" s="166">
        <v>1</v>
      </c>
      <c r="P569" s="39"/>
      <c r="Q569" s="39"/>
      <c r="R569" s="39"/>
      <c r="S569" s="39"/>
      <c r="T569" s="166">
        <v>1</v>
      </c>
      <c r="U569" s="39"/>
      <c r="V569" s="39"/>
      <c r="W569" s="39"/>
      <c r="X569" s="39"/>
      <c r="Y569" s="166">
        <v>1</v>
      </c>
      <c r="Z569" s="39"/>
      <c r="AA569" s="39"/>
      <c r="AB569" s="39"/>
      <c r="AC569" s="39"/>
      <c r="AD569" s="166">
        <v>1</v>
      </c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8"/>
      <c r="AZ569" s="139"/>
      <c r="BA569" s="139"/>
      <c r="BB569" s="139"/>
      <c r="BC569" s="139"/>
      <c r="BD569" s="139"/>
      <c r="BE569" s="139"/>
      <c r="BF569" s="139"/>
      <c r="BG569" s="139"/>
      <c r="BH569" s="139"/>
      <c r="BI569" s="139"/>
      <c r="BJ569" s="139"/>
      <c r="BK569" s="139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ht="15.75">
      <c r="A570">
        <v>570</v>
      </c>
      <c r="E570" s="42">
        <v>8</v>
      </c>
      <c r="F570" s="133" t="s">
        <v>66</v>
      </c>
      <c r="G570" s="134"/>
      <c r="H570" s="16">
        <v>1</v>
      </c>
      <c r="I570" s="172">
        <v>5</v>
      </c>
      <c r="K570" s="39"/>
      <c r="L570" s="39"/>
      <c r="M570" s="39"/>
      <c r="O570" s="166">
        <v>1</v>
      </c>
      <c r="P570" s="39"/>
      <c r="Q570" s="166">
        <v>1</v>
      </c>
      <c r="R570" s="39"/>
      <c r="S570" s="39"/>
      <c r="T570" s="166">
        <v>1</v>
      </c>
      <c r="U570" s="39"/>
      <c r="V570" s="166">
        <v>0.5</v>
      </c>
      <c r="W570" s="39"/>
      <c r="X570" s="39"/>
      <c r="Y570" s="166">
        <v>1</v>
      </c>
      <c r="Z570" s="39"/>
      <c r="AA570" s="166">
        <v>0.5</v>
      </c>
      <c r="AB570" s="39"/>
      <c r="AC570" s="39"/>
      <c r="AD570" s="166">
        <v>1</v>
      </c>
      <c r="AE570" s="39"/>
      <c r="AF570" s="166">
        <v>0.5</v>
      </c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8"/>
      <c r="AZ570" s="139"/>
      <c r="BA570" s="139"/>
      <c r="BB570" s="139"/>
      <c r="BC570" s="139"/>
      <c r="BD570" s="139"/>
      <c r="BE570" s="139"/>
      <c r="BF570" s="139"/>
      <c r="BG570" s="139"/>
      <c r="BH570" s="139"/>
      <c r="BI570" s="139"/>
      <c r="BJ570" s="139"/>
      <c r="BK570" s="139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ht="15.75">
      <c r="A571">
        <v>571</v>
      </c>
      <c r="E571" s="42">
        <v>9</v>
      </c>
      <c r="F571" s="133" t="s">
        <v>523</v>
      </c>
      <c r="G571" s="134"/>
      <c r="H571" s="16">
        <v>1</v>
      </c>
      <c r="I571" s="172">
        <v>3</v>
      </c>
      <c r="K571" s="39"/>
      <c r="L571" s="39"/>
      <c r="M571" s="39"/>
      <c r="O571" s="166">
        <v>1</v>
      </c>
      <c r="P571" s="39"/>
      <c r="Q571" s="39"/>
      <c r="R571" s="39"/>
      <c r="S571" s="39"/>
      <c r="T571" s="166">
        <v>1</v>
      </c>
      <c r="U571" s="39"/>
      <c r="V571" s="39"/>
      <c r="W571" s="39"/>
      <c r="X571" s="39"/>
      <c r="Y571" s="166">
        <v>1</v>
      </c>
      <c r="Z571" s="39"/>
      <c r="AA571" s="39"/>
      <c r="AB571" s="39"/>
      <c r="AC571" s="39"/>
      <c r="AD571" s="166">
        <v>0.5</v>
      </c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8"/>
      <c r="AZ571" s="139"/>
      <c r="BA571" s="139"/>
      <c r="BB571" s="139"/>
      <c r="BC571" s="139"/>
      <c r="BD571" s="139"/>
      <c r="BE571" s="139"/>
      <c r="BF571" s="139"/>
      <c r="BG571" s="139"/>
      <c r="BH571" s="139"/>
      <c r="BI571" s="139"/>
      <c r="BJ571" s="139"/>
      <c r="BK571" s="139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ht="15.75">
      <c r="A572">
        <v>572</v>
      </c>
      <c r="E572" s="42">
        <v>10</v>
      </c>
      <c r="F572" s="133" t="s">
        <v>542</v>
      </c>
      <c r="G572" s="134"/>
      <c r="H572" s="16">
        <v>1</v>
      </c>
      <c r="I572" s="172">
        <v>3</v>
      </c>
      <c r="K572" s="39"/>
      <c r="L572" s="39"/>
      <c r="M572" s="39"/>
      <c r="O572" s="166">
        <v>0.5</v>
      </c>
      <c r="P572" s="39"/>
      <c r="Q572" s="39"/>
      <c r="R572" s="39"/>
      <c r="S572" s="39"/>
      <c r="T572" s="166">
        <v>0.5</v>
      </c>
      <c r="U572" s="39"/>
      <c r="V572" s="39"/>
      <c r="W572" s="39"/>
      <c r="X572" s="39"/>
      <c r="Y572" s="166">
        <v>0.5</v>
      </c>
      <c r="Z572" s="39"/>
      <c r="AA572" s="39"/>
      <c r="AB572" s="39"/>
      <c r="AC572" s="39"/>
      <c r="AD572" s="166">
        <v>0.5</v>
      </c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8"/>
      <c r="AZ572" s="139"/>
      <c r="BA572" s="139"/>
      <c r="BB572" s="139"/>
      <c r="BC572" s="139"/>
      <c r="BD572" s="139"/>
      <c r="BE572" s="139"/>
      <c r="BF572" s="139"/>
      <c r="BG572" s="139"/>
      <c r="BH572" s="139"/>
      <c r="BI572" s="139"/>
      <c r="BJ572" s="139"/>
      <c r="BK572" s="139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ht="15.75">
      <c r="A573">
        <v>573</v>
      </c>
      <c r="E573" s="42">
        <v>11</v>
      </c>
      <c r="F573" s="133" t="s">
        <v>266</v>
      </c>
      <c r="G573" s="134"/>
      <c r="H573" s="60">
        <v>1</v>
      </c>
      <c r="I573" s="170">
        <v>3</v>
      </c>
      <c r="K573" s="39"/>
      <c r="L573" s="39"/>
      <c r="M573" s="39"/>
      <c r="O573" s="166">
        <v>0.5</v>
      </c>
      <c r="P573" s="39"/>
      <c r="Q573" s="39"/>
      <c r="R573" s="39"/>
      <c r="S573" s="39"/>
      <c r="T573" s="166">
        <v>0.5</v>
      </c>
      <c r="U573" s="39"/>
      <c r="V573" s="39"/>
      <c r="W573" s="39"/>
      <c r="X573" s="39"/>
      <c r="Y573" s="166">
        <v>1</v>
      </c>
      <c r="Z573" s="39"/>
      <c r="AA573" s="39"/>
      <c r="AB573" s="39"/>
      <c r="AC573" s="39"/>
      <c r="AD573" s="166">
        <v>1</v>
      </c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8"/>
      <c r="AZ573" s="139"/>
      <c r="BA573" s="139"/>
      <c r="BB573" s="139"/>
      <c r="BC573" s="139"/>
      <c r="BD573" s="139"/>
      <c r="BE573" s="139"/>
      <c r="BF573" s="139"/>
      <c r="BG573" s="139"/>
      <c r="BH573" s="139"/>
      <c r="BI573" s="139"/>
      <c r="BJ573" s="139"/>
      <c r="BK573" s="139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ht="15.75">
      <c r="A574">
        <v>574</v>
      </c>
      <c r="E574" s="42">
        <v>12</v>
      </c>
      <c r="F574" s="133" t="s">
        <v>524</v>
      </c>
      <c r="G574" s="134">
        <v>1</v>
      </c>
      <c r="H574" s="16">
        <v>1</v>
      </c>
      <c r="I574" s="172">
        <v>3</v>
      </c>
      <c r="K574" s="39"/>
      <c r="L574" s="166">
        <v>1</v>
      </c>
      <c r="M574" s="39"/>
      <c r="O574" s="166">
        <v>1</v>
      </c>
      <c r="P574" s="39"/>
      <c r="Q574" s="166">
        <v>1</v>
      </c>
      <c r="R574" s="39"/>
      <c r="S574" s="39"/>
      <c r="T574" s="166">
        <v>0.5</v>
      </c>
      <c r="U574" s="39"/>
      <c r="V574" s="166">
        <v>1</v>
      </c>
      <c r="W574" s="39"/>
      <c r="X574" s="39"/>
      <c r="Y574" s="166">
        <v>1</v>
      </c>
      <c r="Z574" s="39"/>
      <c r="AA574" s="166">
        <v>1</v>
      </c>
      <c r="AB574" s="39"/>
      <c r="AC574" s="39"/>
      <c r="AD574" s="166">
        <v>1</v>
      </c>
      <c r="AE574" s="39"/>
      <c r="AF574" s="166">
        <v>1</v>
      </c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8"/>
      <c r="AZ574" s="139"/>
      <c r="BA574" s="139"/>
      <c r="BB574" s="139"/>
      <c r="BC574" s="139"/>
      <c r="BD574" s="139"/>
      <c r="BE574" s="139"/>
      <c r="BF574" s="139"/>
      <c r="BG574" s="139"/>
      <c r="BH574" s="139"/>
      <c r="BI574" s="139"/>
      <c r="BJ574" s="139"/>
      <c r="BK574" s="139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ht="15.75">
      <c r="A575">
        <v>575</v>
      </c>
      <c r="E575" s="42">
        <v>13</v>
      </c>
      <c r="F575" s="133" t="s">
        <v>524</v>
      </c>
      <c r="G575" s="134">
        <v>1</v>
      </c>
      <c r="H575" s="60">
        <v>1</v>
      </c>
      <c r="I575" s="170">
        <v>5</v>
      </c>
      <c r="K575" s="39"/>
      <c r="L575" s="166">
        <v>1</v>
      </c>
      <c r="M575" s="39"/>
      <c r="O575" s="166">
        <v>0.5</v>
      </c>
      <c r="P575" s="39"/>
      <c r="Q575" s="166">
        <v>0.5</v>
      </c>
      <c r="R575" s="39"/>
      <c r="S575" s="39"/>
      <c r="T575" s="166">
        <v>1</v>
      </c>
      <c r="U575" s="39"/>
      <c r="V575" s="166">
        <v>0.5</v>
      </c>
      <c r="W575" s="39"/>
      <c r="X575" s="39"/>
      <c r="Y575" s="167">
        <v>1</v>
      </c>
      <c r="Z575" s="39"/>
      <c r="AA575" s="166">
        <v>0.5</v>
      </c>
      <c r="AB575" s="39"/>
      <c r="AC575" s="39"/>
      <c r="AD575" s="166">
        <v>1</v>
      </c>
      <c r="AE575" s="39"/>
      <c r="AF575" s="166">
        <v>0.5</v>
      </c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8"/>
      <c r="AZ575" s="139"/>
      <c r="BA575" s="139"/>
      <c r="BB575" s="139"/>
      <c r="BC575" s="139"/>
      <c r="BD575" s="139"/>
      <c r="BE575" s="139"/>
      <c r="BF575" s="139"/>
      <c r="BG575" s="139"/>
      <c r="BH575" s="139"/>
      <c r="BI575" s="139"/>
      <c r="BJ575" s="139"/>
      <c r="BK575" s="139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ht="15.75">
      <c r="A576">
        <v>576</v>
      </c>
      <c r="E576" s="42">
        <v>14</v>
      </c>
      <c r="F576" s="133" t="s">
        <v>525</v>
      </c>
      <c r="G576" s="134"/>
      <c r="H576" s="60">
        <v>1</v>
      </c>
      <c r="I576" s="170">
        <v>5</v>
      </c>
      <c r="K576" s="39"/>
      <c r="L576" s="39"/>
      <c r="M576" s="39"/>
      <c r="O576" s="166">
        <v>0.5</v>
      </c>
      <c r="P576" s="39"/>
      <c r="Q576" s="39"/>
      <c r="R576" s="39"/>
      <c r="S576" s="39"/>
      <c r="T576" s="166">
        <v>1</v>
      </c>
      <c r="U576" s="39"/>
      <c r="V576" s="39"/>
      <c r="W576" s="39"/>
      <c r="X576" s="39"/>
      <c r="Y576" s="166">
        <v>0.5</v>
      </c>
      <c r="Z576" s="39"/>
      <c r="AA576" s="39"/>
      <c r="AB576" s="39"/>
      <c r="AC576" s="39"/>
      <c r="AD576" s="166">
        <v>1</v>
      </c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8"/>
      <c r="AZ576" s="139"/>
      <c r="BA576" s="139"/>
      <c r="BB576" s="139"/>
      <c r="BC576" s="139"/>
      <c r="BD576" s="139"/>
      <c r="BE576" s="139"/>
      <c r="BF576" s="139"/>
      <c r="BG576" s="139"/>
      <c r="BH576" s="139"/>
      <c r="BI576" s="139"/>
      <c r="BJ576" s="139"/>
      <c r="BK576" s="139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ht="15.75">
      <c r="A577">
        <v>577</v>
      </c>
      <c r="E577" s="42">
        <v>15</v>
      </c>
      <c r="F577" s="133" t="s">
        <v>273</v>
      </c>
      <c r="G577" s="134"/>
      <c r="H577" s="16">
        <v>1</v>
      </c>
      <c r="I577" s="172">
        <v>3</v>
      </c>
      <c r="K577" s="39"/>
      <c r="L577" s="39"/>
      <c r="M577" s="39"/>
      <c r="O577" s="166">
        <v>0.5</v>
      </c>
      <c r="P577" s="39"/>
      <c r="Q577" s="39"/>
      <c r="R577" s="39"/>
      <c r="S577" s="39"/>
      <c r="T577" s="166">
        <v>1</v>
      </c>
      <c r="U577" s="39"/>
      <c r="V577" s="39"/>
      <c r="W577" s="39"/>
      <c r="X577" s="39"/>
      <c r="Y577" s="166">
        <v>0.5</v>
      </c>
      <c r="Z577" s="39"/>
      <c r="AA577" s="39"/>
      <c r="AB577" s="39"/>
      <c r="AC577" s="39"/>
      <c r="AD577" s="166">
        <v>1</v>
      </c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8"/>
      <c r="AZ577" s="139"/>
      <c r="BA577" s="139"/>
      <c r="BB577" s="139"/>
      <c r="BC577" s="139"/>
      <c r="BD577" s="139"/>
      <c r="BE577" s="139"/>
      <c r="BF577" s="139"/>
      <c r="BG577" s="139"/>
      <c r="BH577" s="139"/>
      <c r="BI577" s="139"/>
      <c r="BJ577" s="139"/>
      <c r="BK577" s="139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ht="15.75">
      <c r="A578">
        <v>578</v>
      </c>
      <c r="E578" s="42">
        <v>16</v>
      </c>
      <c r="F578" s="133" t="s">
        <v>74</v>
      </c>
      <c r="G578" s="134"/>
      <c r="H578" s="60">
        <v>1</v>
      </c>
      <c r="I578" s="170">
        <v>5</v>
      </c>
      <c r="K578" s="39"/>
      <c r="L578" s="39"/>
      <c r="M578" s="39"/>
      <c r="O578" s="166">
        <v>0.5</v>
      </c>
      <c r="P578" s="39"/>
      <c r="Q578" s="39"/>
      <c r="R578" s="39"/>
      <c r="S578" s="39"/>
      <c r="T578" s="166">
        <v>1</v>
      </c>
      <c r="U578" s="39"/>
      <c r="V578" s="39"/>
      <c r="W578" s="39"/>
      <c r="X578" s="39"/>
      <c r="Y578" s="166">
        <v>1</v>
      </c>
      <c r="Z578" s="39"/>
      <c r="AA578" s="39"/>
      <c r="AB578" s="39"/>
      <c r="AC578" s="39"/>
      <c r="AD578" s="166">
        <v>1</v>
      </c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8"/>
      <c r="AZ578" s="139"/>
      <c r="BA578" s="139"/>
      <c r="BB578" s="139"/>
      <c r="BC578" s="139"/>
      <c r="BD578" s="139"/>
      <c r="BE578" s="139"/>
      <c r="BF578" s="139"/>
      <c r="BG578" s="139"/>
      <c r="BH578" s="139"/>
      <c r="BI578" s="139"/>
      <c r="BJ578" s="139"/>
      <c r="BK578" s="139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ht="15.75">
      <c r="A579">
        <v>579</v>
      </c>
      <c r="E579" s="42">
        <v>17</v>
      </c>
      <c r="F579" s="133" t="s">
        <v>274</v>
      </c>
      <c r="G579" s="134"/>
      <c r="H579" s="16">
        <v>1</v>
      </c>
      <c r="I579" s="172">
        <v>3</v>
      </c>
      <c r="K579" s="39"/>
      <c r="L579" s="39"/>
      <c r="M579" s="39"/>
      <c r="O579" s="166">
        <v>1</v>
      </c>
      <c r="P579" s="39"/>
      <c r="Q579" s="39"/>
      <c r="R579" s="39"/>
      <c r="S579" s="39"/>
      <c r="T579" s="166">
        <v>0.5</v>
      </c>
      <c r="U579" s="39"/>
      <c r="V579" s="39"/>
      <c r="W579" s="39"/>
      <c r="X579" s="39"/>
      <c r="Y579" s="166">
        <v>1</v>
      </c>
      <c r="Z579" s="39"/>
      <c r="AA579" s="39"/>
      <c r="AB579" s="39"/>
      <c r="AC579" s="39"/>
      <c r="AD579" s="166">
        <v>1</v>
      </c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8"/>
      <c r="AZ579" s="139"/>
      <c r="BA579" s="139"/>
      <c r="BB579" s="139"/>
      <c r="BC579" s="139"/>
      <c r="BD579" s="139"/>
      <c r="BE579" s="139"/>
      <c r="BF579" s="139"/>
      <c r="BG579" s="139"/>
      <c r="BH579" s="139"/>
      <c r="BI579" s="139"/>
      <c r="BJ579" s="139"/>
      <c r="BK579" s="139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ht="15.75">
      <c r="A580">
        <v>580</v>
      </c>
      <c r="E580" s="42">
        <v>18</v>
      </c>
      <c r="F580" s="133" t="s">
        <v>526</v>
      </c>
      <c r="G580" s="134"/>
      <c r="H580" s="16">
        <v>1</v>
      </c>
      <c r="I580" s="172" t="s">
        <v>556</v>
      </c>
      <c r="K580" s="39"/>
      <c r="L580" s="39"/>
      <c r="M580" s="39"/>
      <c r="O580" s="166">
        <v>1</v>
      </c>
      <c r="P580" s="39"/>
      <c r="Q580" s="39"/>
      <c r="R580" s="39"/>
      <c r="S580" s="39"/>
      <c r="T580" s="166">
        <v>0.5</v>
      </c>
      <c r="U580" s="39"/>
      <c r="V580" s="39"/>
      <c r="W580" s="39"/>
      <c r="X580" s="39"/>
      <c r="Y580" s="166">
        <v>0.5</v>
      </c>
      <c r="Z580" s="39"/>
      <c r="AA580" s="39"/>
      <c r="AB580" s="39"/>
      <c r="AC580" s="39"/>
      <c r="AD580" s="166">
        <v>0.5</v>
      </c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8"/>
      <c r="AZ580" s="139"/>
      <c r="BA580" s="139"/>
      <c r="BB580" s="139"/>
      <c r="BC580" s="139"/>
      <c r="BD580" s="139"/>
      <c r="BE580" s="139"/>
      <c r="BF580" s="139"/>
      <c r="BG580" s="139"/>
      <c r="BH580" s="139"/>
      <c r="BI580" s="139"/>
      <c r="BJ580" s="139"/>
      <c r="BK580" s="139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ht="15.75">
      <c r="A581">
        <v>581</v>
      </c>
      <c r="E581" s="42">
        <v>19</v>
      </c>
      <c r="F581" s="133" t="s">
        <v>527</v>
      </c>
      <c r="G581" s="134"/>
      <c r="H581" s="16">
        <v>1</v>
      </c>
      <c r="I581" s="172">
        <v>5</v>
      </c>
      <c r="K581" s="39"/>
      <c r="L581" s="39"/>
      <c r="M581" s="39"/>
      <c r="O581" s="166">
        <v>0.5</v>
      </c>
      <c r="P581" s="39"/>
      <c r="Q581" s="39"/>
      <c r="R581" s="39"/>
      <c r="S581" s="39"/>
      <c r="T581" s="166">
        <v>1</v>
      </c>
      <c r="U581" s="39"/>
      <c r="V581" s="39"/>
      <c r="W581" s="39"/>
      <c r="X581" s="39"/>
      <c r="Y581" s="166">
        <v>1</v>
      </c>
      <c r="Z581" s="39"/>
      <c r="AA581" s="39"/>
      <c r="AB581" s="39"/>
      <c r="AC581" s="39"/>
      <c r="AD581" s="166">
        <v>1</v>
      </c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8"/>
      <c r="AZ581" s="139"/>
      <c r="BA581" s="139"/>
      <c r="BB581" s="139"/>
      <c r="BC581" s="139"/>
      <c r="BD581" s="139"/>
      <c r="BE581" s="139"/>
      <c r="BF581" s="139"/>
      <c r="BG581" s="139"/>
      <c r="BH581" s="139"/>
      <c r="BI581" s="139"/>
      <c r="BJ581" s="139"/>
      <c r="BK581" s="139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ht="15.75">
      <c r="A582">
        <v>582</v>
      </c>
      <c r="E582" s="42">
        <v>20</v>
      </c>
      <c r="F582" s="133" t="s">
        <v>275</v>
      </c>
      <c r="G582" s="134">
        <v>1</v>
      </c>
      <c r="H582" s="60">
        <v>1</v>
      </c>
      <c r="I582" s="170">
        <v>3</v>
      </c>
      <c r="K582" s="39"/>
      <c r="L582" s="39"/>
      <c r="M582" s="39"/>
      <c r="O582" s="166">
        <v>1</v>
      </c>
      <c r="P582" s="39"/>
      <c r="Q582" s="166">
        <v>0.5</v>
      </c>
      <c r="R582" s="39"/>
      <c r="S582" s="39"/>
      <c r="T582" s="166">
        <v>0.5</v>
      </c>
      <c r="U582" s="39"/>
      <c r="V582" s="166">
        <v>1</v>
      </c>
      <c r="W582" s="39"/>
      <c r="X582" s="39"/>
      <c r="Y582" s="166">
        <v>0.5</v>
      </c>
      <c r="Z582" s="39"/>
      <c r="AA582" s="166">
        <v>1</v>
      </c>
      <c r="AB582" s="39"/>
      <c r="AC582" s="39"/>
      <c r="AD582" s="166">
        <v>1</v>
      </c>
      <c r="AE582" s="39"/>
      <c r="AF582" s="166">
        <v>0.5</v>
      </c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8"/>
      <c r="AZ582" s="139"/>
      <c r="BA582" s="139"/>
      <c r="BB582" s="139"/>
      <c r="BC582" s="139"/>
      <c r="BD582" s="139"/>
      <c r="BE582" s="139"/>
      <c r="BF582" s="139"/>
      <c r="BG582" s="139"/>
      <c r="BH582" s="139"/>
      <c r="BI582" s="139"/>
      <c r="BJ582" s="139"/>
      <c r="BK582" s="139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ht="15.75">
      <c r="A583">
        <v>583</v>
      </c>
      <c r="E583" s="42">
        <v>21</v>
      </c>
      <c r="F583" s="133" t="s">
        <v>276</v>
      </c>
      <c r="G583" s="134"/>
      <c r="H583" s="16">
        <v>1</v>
      </c>
      <c r="I583" s="172">
        <v>3</v>
      </c>
      <c r="K583" s="39"/>
      <c r="L583" s="39"/>
      <c r="M583" s="39"/>
      <c r="O583" s="166">
        <v>1</v>
      </c>
      <c r="P583" s="39"/>
      <c r="Q583" s="39"/>
      <c r="R583" s="39"/>
      <c r="S583" s="39"/>
      <c r="T583" s="166">
        <v>0.5</v>
      </c>
      <c r="U583" s="39"/>
      <c r="V583" s="39"/>
      <c r="W583" s="39"/>
      <c r="X583" s="39"/>
      <c r="Y583" s="166">
        <v>1</v>
      </c>
      <c r="Z583" s="39"/>
      <c r="AA583" s="39"/>
      <c r="AB583" s="39"/>
      <c r="AC583" s="39"/>
      <c r="AD583" s="166">
        <v>1</v>
      </c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8"/>
      <c r="AZ583" s="139"/>
      <c r="BA583" s="139"/>
      <c r="BB583" s="139"/>
      <c r="BC583" s="139"/>
      <c r="BD583" s="139"/>
      <c r="BE583" s="139"/>
      <c r="BF583" s="139"/>
      <c r="BG583" s="139"/>
      <c r="BH583" s="139"/>
      <c r="BI583" s="139"/>
      <c r="BJ583" s="139"/>
      <c r="BK583" s="139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ht="15.75">
      <c r="A584">
        <v>584</v>
      </c>
      <c r="E584" s="42">
        <v>22</v>
      </c>
      <c r="F584" s="133" t="s">
        <v>277</v>
      </c>
      <c r="G584" s="134"/>
      <c r="H584" s="60">
        <v>1</v>
      </c>
      <c r="I584" s="170">
        <v>3</v>
      </c>
      <c r="K584" s="39"/>
      <c r="L584" s="39"/>
      <c r="M584" s="39"/>
      <c r="O584" s="166">
        <v>1</v>
      </c>
      <c r="P584" s="39"/>
      <c r="Q584" s="39"/>
      <c r="R584" s="39"/>
      <c r="S584" s="39"/>
      <c r="T584" s="166">
        <v>0.5</v>
      </c>
      <c r="U584" s="39"/>
      <c r="V584" s="39"/>
      <c r="W584" s="39"/>
      <c r="X584" s="39"/>
      <c r="Y584" s="166">
        <v>1</v>
      </c>
      <c r="Z584" s="39"/>
      <c r="AA584" s="39"/>
      <c r="AB584" s="39"/>
      <c r="AC584" s="39"/>
      <c r="AD584" s="166">
        <v>0.5</v>
      </c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8"/>
      <c r="AZ584" s="139"/>
      <c r="BA584" s="139"/>
      <c r="BB584" s="139"/>
      <c r="BC584" s="139"/>
      <c r="BD584" s="139"/>
      <c r="BE584" s="139"/>
      <c r="BF584" s="139"/>
      <c r="BG584" s="139"/>
      <c r="BH584" s="139"/>
      <c r="BI584" s="139"/>
      <c r="BJ584" s="139"/>
      <c r="BK584" s="139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ht="15.75">
      <c r="A585">
        <v>585</v>
      </c>
      <c r="E585" s="42">
        <v>23</v>
      </c>
      <c r="F585" s="133" t="s">
        <v>139</v>
      </c>
      <c r="G585" s="134"/>
      <c r="H585" s="16">
        <v>1</v>
      </c>
      <c r="I585" s="172">
        <v>3</v>
      </c>
      <c r="K585" s="39"/>
      <c r="L585" s="39"/>
      <c r="M585" s="39"/>
      <c r="O585" s="166">
        <v>0.5</v>
      </c>
      <c r="P585" s="39"/>
      <c r="Q585" s="39"/>
      <c r="R585" s="39"/>
      <c r="S585" s="39"/>
      <c r="T585" s="166">
        <v>1</v>
      </c>
      <c r="U585" s="39"/>
      <c r="V585" s="39"/>
      <c r="W585" s="39"/>
      <c r="X585" s="39"/>
      <c r="Y585" s="166">
        <v>0.5</v>
      </c>
      <c r="Z585" s="39"/>
      <c r="AA585" s="39"/>
      <c r="AB585" s="39"/>
      <c r="AC585" s="39"/>
      <c r="AD585" s="166">
        <v>0.5</v>
      </c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8"/>
      <c r="AZ585" s="139"/>
      <c r="BA585" s="139"/>
      <c r="BB585" s="139"/>
      <c r="BC585" s="139"/>
      <c r="BD585" s="139"/>
      <c r="BE585" s="139"/>
      <c r="BF585" s="139"/>
      <c r="BG585" s="139"/>
      <c r="BH585" s="139"/>
      <c r="BI585" s="139"/>
      <c r="BJ585" s="139"/>
      <c r="BK585" s="139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96" ht="15.75">
      <c r="A586">
        <v>586</v>
      </c>
      <c r="E586" s="42">
        <v>24</v>
      </c>
      <c r="F586" s="133" t="s">
        <v>527</v>
      </c>
      <c r="G586" s="134"/>
      <c r="H586" s="16">
        <v>1</v>
      </c>
      <c r="I586" s="172">
        <v>5</v>
      </c>
      <c r="K586" s="39"/>
      <c r="L586" s="39"/>
      <c r="M586" s="39"/>
      <c r="O586" s="166">
        <v>0.5</v>
      </c>
      <c r="P586" s="39"/>
      <c r="Q586" s="39"/>
      <c r="R586" s="39"/>
      <c r="S586" s="39"/>
      <c r="T586" s="166">
        <v>0.5</v>
      </c>
      <c r="U586" s="39"/>
      <c r="V586" s="39"/>
      <c r="W586" s="39"/>
      <c r="X586" s="39"/>
      <c r="Y586" s="166">
        <v>1</v>
      </c>
      <c r="Z586" s="39"/>
      <c r="AA586" s="39"/>
      <c r="AB586" s="39"/>
      <c r="AC586" s="39"/>
      <c r="AD586" s="166">
        <v>0.5</v>
      </c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8"/>
      <c r="AZ586" s="139"/>
      <c r="BA586" s="139"/>
      <c r="BB586" s="139"/>
      <c r="BC586" s="139"/>
      <c r="BD586" s="139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</row>
    <row r="587" spans="1:96" ht="15.75">
      <c r="A587">
        <v>587</v>
      </c>
      <c r="E587" s="42">
        <v>25</v>
      </c>
      <c r="F587" s="133" t="s">
        <v>152</v>
      </c>
      <c r="G587" s="134"/>
      <c r="H587" s="60">
        <v>1</v>
      </c>
      <c r="I587" s="170">
        <v>3</v>
      </c>
      <c r="K587" s="39"/>
      <c r="L587" s="39"/>
      <c r="M587" s="39"/>
      <c r="O587" s="166">
        <v>1</v>
      </c>
      <c r="P587" s="39"/>
      <c r="Q587" s="39"/>
      <c r="R587" s="39"/>
      <c r="S587" s="39"/>
      <c r="T587" s="166">
        <v>0.5</v>
      </c>
      <c r="U587" s="39"/>
      <c r="V587" s="39"/>
      <c r="W587" s="39"/>
      <c r="X587" s="39"/>
      <c r="Y587" s="166">
        <v>1</v>
      </c>
      <c r="Z587" s="39"/>
      <c r="AA587" s="39"/>
      <c r="AB587" s="39"/>
      <c r="AC587" s="39"/>
      <c r="AD587" s="166">
        <v>1</v>
      </c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8"/>
      <c r="AZ587" s="139"/>
      <c r="BA587" s="139"/>
      <c r="BB587" s="139"/>
      <c r="BC587" s="139"/>
      <c r="BD587" s="139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</row>
    <row r="588" spans="1:96" ht="15.75">
      <c r="A588">
        <v>588</v>
      </c>
      <c r="E588" s="42">
        <v>26</v>
      </c>
      <c r="F588" s="133" t="s">
        <v>528</v>
      </c>
      <c r="G588" s="134"/>
      <c r="H588" s="60">
        <v>1</v>
      </c>
      <c r="I588" s="170">
        <v>5</v>
      </c>
      <c r="K588" s="39"/>
      <c r="L588" s="39"/>
      <c r="M588" s="39"/>
      <c r="O588" s="166">
        <v>1</v>
      </c>
      <c r="P588" s="39"/>
      <c r="Q588" s="39"/>
      <c r="R588" s="39"/>
      <c r="S588" s="39"/>
      <c r="T588" s="166">
        <v>1</v>
      </c>
      <c r="U588" s="39"/>
      <c r="V588" s="39"/>
      <c r="W588" s="39"/>
      <c r="X588" s="39"/>
      <c r="Y588" s="166">
        <v>1</v>
      </c>
      <c r="Z588" s="39"/>
      <c r="AA588" s="39"/>
      <c r="AB588" s="39"/>
      <c r="AC588" s="39"/>
      <c r="AD588" s="166">
        <v>1</v>
      </c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8"/>
      <c r="AZ588" s="139"/>
      <c r="BA588" s="139"/>
      <c r="BB588" s="139"/>
      <c r="BC588" s="139"/>
      <c r="BD588" s="139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</row>
    <row r="589" spans="1:96" ht="15.75">
      <c r="A589">
        <v>589</v>
      </c>
      <c r="E589" s="42">
        <v>27</v>
      </c>
      <c r="F589" s="133" t="s">
        <v>529</v>
      </c>
      <c r="G589" s="134"/>
      <c r="H589" s="16">
        <v>1</v>
      </c>
      <c r="I589" s="172">
        <v>3</v>
      </c>
      <c r="K589" s="39"/>
      <c r="L589" s="39"/>
      <c r="M589" s="39"/>
      <c r="O589" s="166">
        <v>0.5</v>
      </c>
      <c r="P589" s="39"/>
      <c r="Q589" s="39"/>
      <c r="R589" s="39"/>
      <c r="S589" s="39"/>
      <c r="T589" s="166">
        <v>0.5</v>
      </c>
      <c r="U589" s="39"/>
      <c r="V589" s="39"/>
      <c r="W589" s="39"/>
      <c r="X589" s="39"/>
      <c r="Y589" s="166">
        <v>0.5</v>
      </c>
      <c r="Z589" s="39"/>
      <c r="AA589" s="39"/>
      <c r="AB589" s="39"/>
      <c r="AC589" s="39"/>
      <c r="AD589" s="166">
        <v>1</v>
      </c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8"/>
      <c r="AZ589" s="139"/>
      <c r="BA589" s="139"/>
      <c r="BB589" s="139"/>
      <c r="BC589" s="139"/>
      <c r="BD589" s="139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</row>
    <row r="590" spans="1:96" ht="15.75">
      <c r="A590">
        <v>590</v>
      </c>
      <c r="E590" s="42">
        <v>28</v>
      </c>
      <c r="F590" s="133" t="s">
        <v>153</v>
      </c>
      <c r="G590" s="134"/>
      <c r="H590" s="16">
        <v>1</v>
      </c>
      <c r="I590" s="172">
        <v>3</v>
      </c>
      <c r="K590" s="39"/>
      <c r="L590" s="39"/>
      <c r="M590" s="39"/>
      <c r="O590" s="166">
        <v>1</v>
      </c>
      <c r="P590" s="39"/>
      <c r="Q590" s="39"/>
      <c r="R590" s="39"/>
      <c r="S590" s="39"/>
      <c r="T590" s="166">
        <v>0.5</v>
      </c>
      <c r="U590" s="39"/>
      <c r="V590" s="39"/>
      <c r="W590" s="39"/>
      <c r="X590" s="39"/>
      <c r="Y590" s="166">
        <v>0.5</v>
      </c>
      <c r="Z590" s="39"/>
      <c r="AA590" s="39"/>
      <c r="AB590" s="39"/>
      <c r="AC590" s="39"/>
      <c r="AD590" s="166">
        <v>1</v>
      </c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8"/>
      <c r="AZ590" s="139"/>
      <c r="BA590" s="139"/>
      <c r="BB590" s="139"/>
      <c r="BC590" s="139"/>
      <c r="BD590" s="139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</row>
    <row r="591" spans="5:96" ht="15.75">
      <c r="E591" s="42">
        <v>29</v>
      </c>
      <c r="F591" s="133" t="s">
        <v>271</v>
      </c>
      <c r="G591" s="134"/>
      <c r="H591" s="16">
        <v>1</v>
      </c>
      <c r="I591" s="172">
        <v>3</v>
      </c>
      <c r="K591" s="39"/>
      <c r="L591" s="39"/>
      <c r="M591" s="39"/>
      <c r="O591" s="166">
        <v>1</v>
      </c>
      <c r="P591" s="39"/>
      <c r="Q591" s="39"/>
      <c r="R591" s="39"/>
      <c r="S591" s="39"/>
      <c r="T591" s="166">
        <v>0.5</v>
      </c>
      <c r="U591" s="39"/>
      <c r="V591" s="39"/>
      <c r="W591" s="39"/>
      <c r="X591" s="39"/>
      <c r="Y591" s="166">
        <v>0.5</v>
      </c>
      <c r="Z591" s="39"/>
      <c r="AA591" s="39"/>
      <c r="AB591" s="39"/>
      <c r="AC591" s="39"/>
      <c r="AD591" s="166">
        <v>1</v>
      </c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8"/>
      <c r="AZ591" s="139"/>
      <c r="BA591" s="139"/>
      <c r="BB591" s="139"/>
      <c r="BC591" s="139"/>
      <c r="BD591" s="139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</row>
    <row r="592" spans="1:96" ht="15.75">
      <c r="A592">
        <v>590</v>
      </c>
      <c r="E592" s="42">
        <v>30</v>
      </c>
      <c r="F592" s="133" t="s">
        <v>272</v>
      </c>
      <c r="G592" s="134"/>
      <c r="H592" s="16">
        <v>1</v>
      </c>
      <c r="I592" s="172">
        <v>3</v>
      </c>
      <c r="K592" s="39"/>
      <c r="L592" s="39"/>
      <c r="M592" s="39"/>
      <c r="O592" s="166">
        <v>1</v>
      </c>
      <c r="P592" s="39"/>
      <c r="Q592" s="39"/>
      <c r="R592" s="39"/>
      <c r="S592" s="39"/>
      <c r="T592" s="166">
        <v>1</v>
      </c>
      <c r="U592" s="39"/>
      <c r="V592" s="39"/>
      <c r="W592" s="39"/>
      <c r="X592" s="39"/>
      <c r="Y592" s="166">
        <v>1</v>
      </c>
      <c r="Z592" s="39"/>
      <c r="AA592" s="39"/>
      <c r="AB592" s="39"/>
      <c r="AC592" s="39"/>
      <c r="AD592" s="166">
        <v>1</v>
      </c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8"/>
      <c r="AZ592" s="139"/>
      <c r="BA592" s="139"/>
      <c r="BB592" s="139"/>
      <c r="BC592" s="139"/>
      <c r="BD592" s="139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</row>
    <row r="593" spans="5:96" ht="15.75">
      <c r="E593" s="42">
        <v>31</v>
      </c>
      <c r="F593" s="133" t="s">
        <v>365</v>
      </c>
      <c r="G593" s="134"/>
      <c r="H593" s="16">
        <v>1</v>
      </c>
      <c r="I593" s="172" t="s">
        <v>556</v>
      </c>
      <c r="K593" s="39"/>
      <c r="L593" s="39"/>
      <c r="M593" s="39"/>
      <c r="O593" s="166">
        <v>1</v>
      </c>
      <c r="P593" s="39"/>
      <c r="Q593" s="39"/>
      <c r="R593" s="39"/>
      <c r="S593" s="39"/>
      <c r="T593" s="166">
        <v>0.5</v>
      </c>
      <c r="U593" s="39"/>
      <c r="V593" s="39"/>
      <c r="W593" s="39"/>
      <c r="X593" s="39"/>
      <c r="Y593" s="166">
        <v>0.5</v>
      </c>
      <c r="Z593" s="39"/>
      <c r="AA593" s="39"/>
      <c r="AB593" s="39"/>
      <c r="AC593" s="39"/>
      <c r="AD593" s="166">
        <v>1</v>
      </c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8"/>
      <c r="AZ593" s="139"/>
      <c r="BA593" s="139"/>
      <c r="BB593" s="139"/>
      <c r="BC593" s="139"/>
      <c r="BD593" s="139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</row>
    <row r="594" spans="1:96" ht="15.75">
      <c r="A594">
        <v>590</v>
      </c>
      <c r="E594" s="42">
        <v>32</v>
      </c>
      <c r="F594" s="133" t="s">
        <v>364</v>
      </c>
      <c r="G594" s="134">
        <v>1</v>
      </c>
      <c r="H594" s="16">
        <v>1</v>
      </c>
      <c r="I594" s="172">
        <v>5</v>
      </c>
      <c r="K594" s="39"/>
      <c r="L594" s="39"/>
      <c r="M594" s="39"/>
      <c r="O594" s="166">
        <v>1</v>
      </c>
      <c r="P594" s="39"/>
      <c r="Q594" s="166">
        <v>0.5</v>
      </c>
      <c r="R594" s="39"/>
      <c r="S594" s="39"/>
      <c r="T594" s="166">
        <v>0.5</v>
      </c>
      <c r="U594" s="39"/>
      <c r="V594" s="166">
        <v>0.5</v>
      </c>
      <c r="W594" s="39"/>
      <c r="X594" s="39"/>
      <c r="Y594" s="166">
        <v>0.5</v>
      </c>
      <c r="Z594" s="39"/>
      <c r="AA594" s="166">
        <v>0.5</v>
      </c>
      <c r="AB594" s="39"/>
      <c r="AC594" s="39"/>
      <c r="AD594" s="166">
        <v>0.5</v>
      </c>
      <c r="AE594" s="39"/>
      <c r="AF594" s="166">
        <v>0.5</v>
      </c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8"/>
      <c r="AZ594" s="139"/>
      <c r="BA594" s="139"/>
      <c r="BB594" s="139"/>
      <c r="BC594" s="139"/>
      <c r="BD594" s="139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</row>
    <row r="595" spans="1:78" ht="15.75">
      <c r="A595">
        <v>591</v>
      </c>
      <c r="E595" s="55"/>
      <c r="F595" s="55"/>
      <c r="G595" s="55"/>
      <c r="H595" s="55"/>
      <c r="I595" s="170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38"/>
      <c r="AZ595" s="139"/>
      <c r="BA595" s="139"/>
      <c r="BB595" s="139"/>
      <c r="BC595" s="139"/>
      <c r="BD595" s="139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</row>
    <row r="596" spans="1:78" ht="15.75">
      <c r="A596">
        <v>592</v>
      </c>
      <c r="E596" s="45"/>
      <c r="F596" s="14"/>
      <c r="G596" s="7"/>
      <c r="H596" s="60"/>
      <c r="I596" s="170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1"/>
      <c r="AM596" s="141"/>
      <c r="AN596" s="141"/>
      <c r="AO596" s="141"/>
      <c r="AP596" s="141"/>
      <c r="AQ596" s="141"/>
      <c r="AR596" s="141"/>
      <c r="AS596" s="141"/>
      <c r="AT596" s="141"/>
      <c r="AU596" s="141"/>
      <c r="AV596" s="141"/>
      <c r="AW596" s="141"/>
      <c r="AX596" s="141"/>
      <c r="AY596" s="140"/>
      <c r="AZ596" s="139"/>
      <c r="BA596" s="139"/>
      <c r="BB596" s="139"/>
      <c r="BC596" s="139"/>
      <c r="BD596" s="139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</row>
    <row r="597" spans="1:78" ht="18">
      <c r="A597">
        <v>593</v>
      </c>
      <c r="C597" s="51">
        <v>24</v>
      </c>
      <c r="E597" s="46"/>
      <c r="F597" s="47" t="s">
        <v>21</v>
      </c>
      <c r="G597" s="58"/>
      <c r="H597" s="58"/>
      <c r="I597" s="180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8"/>
      <c r="AO597" s="158"/>
      <c r="AP597" s="158"/>
      <c r="AQ597" s="158"/>
      <c r="AR597" s="158"/>
      <c r="AS597" s="158"/>
      <c r="AT597" s="158"/>
      <c r="AU597" s="158"/>
      <c r="AV597" s="158"/>
      <c r="AW597" s="158"/>
      <c r="AX597" s="158"/>
      <c r="AY597" s="38"/>
      <c r="AZ597" s="139"/>
      <c r="BA597" s="139"/>
      <c r="BB597" s="139"/>
      <c r="BC597" s="139"/>
      <c r="BD597" s="139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</row>
    <row r="598" spans="1:78" ht="15.75">
      <c r="A598">
        <v>594</v>
      </c>
      <c r="E598" s="77"/>
      <c r="F598" s="79">
        <f>'RESUM MENSUAL ENVASOS'!F24</f>
        <v>4294</v>
      </c>
      <c r="G598" s="67"/>
      <c r="H598" s="67"/>
      <c r="I598" s="174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8"/>
      <c r="AZ598" s="139"/>
      <c r="BA598" s="139"/>
      <c r="BB598" s="139"/>
      <c r="BC598" s="139"/>
      <c r="BD598" s="139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</row>
    <row r="599" spans="1:78" ht="15.75">
      <c r="A599">
        <v>595</v>
      </c>
      <c r="E599" s="55"/>
      <c r="F599" s="43" t="s">
        <v>6</v>
      </c>
      <c r="G599" s="43"/>
      <c r="H599" s="60"/>
      <c r="I599" s="170"/>
      <c r="J599" s="149"/>
      <c r="K599" s="149">
        <f aca="true" t="shared" si="48" ref="K599:AC599">K7</f>
        <v>1</v>
      </c>
      <c r="L599" s="149">
        <f t="shared" si="48"/>
        <v>2</v>
      </c>
      <c r="M599" s="149">
        <f t="shared" si="48"/>
        <v>5</v>
      </c>
      <c r="N599" s="149">
        <f t="shared" si="48"/>
        <v>6</v>
      </c>
      <c r="O599" s="149">
        <f t="shared" si="48"/>
        <v>7</v>
      </c>
      <c r="P599" s="149">
        <f t="shared" si="48"/>
        <v>8</v>
      </c>
      <c r="Q599" s="149">
        <f t="shared" si="48"/>
        <v>9</v>
      </c>
      <c r="R599" s="149">
        <f t="shared" si="48"/>
        <v>12</v>
      </c>
      <c r="S599" s="149">
        <f t="shared" si="48"/>
        <v>13</v>
      </c>
      <c r="T599" s="149">
        <f t="shared" si="48"/>
        <v>14</v>
      </c>
      <c r="U599" s="149">
        <f t="shared" si="48"/>
        <v>15</v>
      </c>
      <c r="V599" s="149">
        <f t="shared" si="48"/>
        <v>16</v>
      </c>
      <c r="W599" s="149">
        <f t="shared" si="48"/>
        <v>19</v>
      </c>
      <c r="X599" s="149">
        <f t="shared" si="48"/>
        <v>20</v>
      </c>
      <c r="Y599" s="149">
        <f t="shared" si="48"/>
        <v>21</v>
      </c>
      <c r="Z599" s="149">
        <f t="shared" si="48"/>
        <v>22</v>
      </c>
      <c r="AA599" s="149">
        <f t="shared" si="48"/>
        <v>23</v>
      </c>
      <c r="AB599" s="149">
        <f t="shared" si="48"/>
        <v>26</v>
      </c>
      <c r="AC599" s="149">
        <f t="shared" si="48"/>
        <v>27</v>
      </c>
      <c r="AD599" s="149">
        <f aca="true" t="shared" si="49" ref="AD599:AR599">AD7</f>
        <v>28</v>
      </c>
      <c r="AE599" s="149">
        <f t="shared" si="49"/>
        <v>29</v>
      </c>
      <c r="AF599" s="149">
        <f t="shared" si="49"/>
        <v>30</v>
      </c>
      <c r="AG599" s="149">
        <f t="shared" si="49"/>
        <v>0</v>
      </c>
      <c r="AH599" s="149">
        <f t="shared" si="49"/>
        <v>0</v>
      </c>
      <c r="AI599" s="149">
        <f t="shared" si="49"/>
        <v>0</v>
      </c>
      <c r="AJ599" s="149">
        <f t="shared" si="49"/>
        <v>0</v>
      </c>
      <c r="AK599" s="149">
        <f t="shared" si="49"/>
        <v>0</v>
      </c>
      <c r="AL599" s="149">
        <f t="shared" si="49"/>
        <v>0</v>
      </c>
      <c r="AM599" s="149">
        <f t="shared" si="49"/>
        <v>0</v>
      </c>
      <c r="AN599" s="149">
        <f t="shared" si="49"/>
        <v>0</v>
      </c>
      <c r="AO599" s="149">
        <f t="shared" si="49"/>
        <v>0</v>
      </c>
      <c r="AP599" s="149">
        <f t="shared" si="49"/>
        <v>0</v>
      </c>
      <c r="AQ599" s="149">
        <f t="shared" si="49"/>
        <v>0</v>
      </c>
      <c r="AR599" s="149">
        <f t="shared" si="49"/>
        <v>0</v>
      </c>
      <c r="AS599" s="149">
        <f aca="true" t="shared" si="50" ref="AS599:AX599">AS7</f>
        <v>0</v>
      </c>
      <c r="AT599" s="149">
        <f t="shared" si="50"/>
        <v>0</v>
      </c>
      <c r="AU599" s="149">
        <f t="shared" si="50"/>
        <v>0</v>
      </c>
      <c r="AV599" s="149">
        <f t="shared" si="50"/>
        <v>0</v>
      </c>
      <c r="AW599" s="149">
        <f t="shared" si="50"/>
        <v>0</v>
      </c>
      <c r="AX599" s="149">
        <f t="shared" si="50"/>
        <v>0</v>
      </c>
      <c r="AY599" s="38"/>
      <c r="AZ599" s="139"/>
      <c r="BA599" s="139"/>
      <c r="BB599" s="139"/>
      <c r="BC599" s="139"/>
      <c r="BD599" s="139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</row>
    <row r="600" spans="1:78" ht="15.75">
      <c r="A600">
        <v>596</v>
      </c>
      <c r="E600" s="42">
        <v>1</v>
      </c>
      <c r="F600" s="135" t="s">
        <v>68</v>
      </c>
      <c r="G600" s="134"/>
      <c r="H600" s="60">
        <v>1</v>
      </c>
      <c r="I600" s="170" t="s">
        <v>556</v>
      </c>
      <c r="K600" s="39"/>
      <c r="L600" s="39"/>
      <c r="M600" s="39"/>
      <c r="N600" s="39"/>
      <c r="O600" s="166">
        <v>1</v>
      </c>
      <c r="P600" s="39"/>
      <c r="Q600" s="39"/>
      <c r="R600" s="39"/>
      <c r="S600" s="39"/>
      <c r="T600" s="166">
        <v>1</v>
      </c>
      <c r="U600" s="39"/>
      <c r="V600" s="39"/>
      <c r="W600" s="39"/>
      <c r="X600" s="39"/>
      <c r="Y600" s="166">
        <v>0.5</v>
      </c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8"/>
      <c r="AZ600" s="139"/>
      <c r="BA600" s="139"/>
      <c r="BB600" s="139"/>
      <c r="BC600" s="139"/>
      <c r="BD600" s="139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</row>
    <row r="601" spans="1:78" ht="15.75">
      <c r="A601">
        <v>597</v>
      </c>
      <c r="E601" s="42">
        <v>3</v>
      </c>
      <c r="F601" s="133" t="s">
        <v>443</v>
      </c>
      <c r="G601" s="134"/>
      <c r="H601" s="16">
        <v>1</v>
      </c>
      <c r="I601" s="172" t="s">
        <v>556</v>
      </c>
      <c r="K601" s="39"/>
      <c r="L601" s="39"/>
      <c r="M601" s="39"/>
      <c r="N601" s="39"/>
      <c r="O601" s="166">
        <v>0.5</v>
      </c>
      <c r="P601" s="39"/>
      <c r="Q601" s="39"/>
      <c r="R601" s="39"/>
      <c r="S601" s="39"/>
      <c r="T601" s="166">
        <v>0.5</v>
      </c>
      <c r="U601" s="39"/>
      <c r="V601" s="39"/>
      <c r="W601" s="39"/>
      <c r="X601" s="39"/>
      <c r="Y601" s="166">
        <v>1</v>
      </c>
      <c r="Z601" s="39"/>
      <c r="AA601" s="39"/>
      <c r="AB601" s="39"/>
      <c r="AC601" s="39"/>
      <c r="AD601" s="166">
        <v>1</v>
      </c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8"/>
      <c r="AZ601" s="139"/>
      <c r="BA601" s="139"/>
      <c r="BB601" s="139"/>
      <c r="BC601" s="139"/>
      <c r="BD601" s="139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</row>
    <row r="602" spans="1:78" ht="15.75">
      <c r="A602">
        <v>598</v>
      </c>
      <c r="E602" s="65">
        <v>4</v>
      </c>
      <c r="F602" s="133" t="s">
        <v>444</v>
      </c>
      <c r="G602" s="134"/>
      <c r="H602" s="60">
        <v>1</v>
      </c>
      <c r="I602" s="170" t="s">
        <v>556</v>
      </c>
      <c r="K602" s="39"/>
      <c r="L602" s="39"/>
      <c r="M602" s="39"/>
      <c r="N602" s="39"/>
      <c r="O602" s="166">
        <v>1</v>
      </c>
      <c r="P602" s="39"/>
      <c r="Q602" s="39"/>
      <c r="R602" s="39"/>
      <c r="S602" s="39"/>
      <c r="T602" s="166">
        <v>1</v>
      </c>
      <c r="U602" s="39"/>
      <c r="V602" s="39"/>
      <c r="W602" s="39"/>
      <c r="X602" s="39"/>
      <c r="Y602" s="166">
        <v>1</v>
      </c>
      <c r="Z602" s="39"/>
      <c r="AA602" s="39"/>
      <c r="AB602" s="39"/>
      <c r="AC602" s="39"/>
      <c r="AD602" s="166">
        <v>1</v>
      </c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8"/>
      <c r="AZ602" s="139"/>
      <c r="BA602" s="139"/>
      <c r="BB602" s="139"/>
      <c r="BC602" s="139"/>
      <c r="BD602" s="139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</row>
    <row r="603" spans="1:78" ht="15.75">
      <c r="A603">
        <v>599</v>
      </c>
      <c r="E603" s="65">
        <v>5</v>
      </c>
      <c r="F603" s="133" t="s">
        <v>69</v>
      </c>
      <c r="G603" s="134"/>
      <c r="H603" s="60">
        <v>1</v>
      </c>
      <c r="I603" s="170" t="s">
        <v>556</v>
      </c>
      <c r="K603" s="39"/>
      <c r="L603" s="39"/>
      <c r="M603" s="39"/>
      <c r="N603" s="39"/>
      <c r="O603" s="166">
        <v>1</v>
      </c>
      <c r="P603" s="39"/>
      <c r="Q603" s="39"/>
      <c r="R603" s="39"/>
      <c r="S603" s="39"/>
      <c r="T603" s="166">
        <v>1</v>
      </c>
      <c r="U603" s="39"/>
      <c r="V603" s="39"/>
      <c r="W603" s="39"/>
      <c r="X603" s="39"/>
      <c r="Y603" s="166">
        <v>1</v>
      </c>
      <c r="Z603" s="39"/>
      <c r="AA603" s="39"/>
      <c r="AB603" s="39"/>
      <c r="AC603" s="39"/>
      <c r="AD603" s="166">
        <v>1</v>
      </c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8"/>
      <c r="AZ603" s="139"/>
      <c r="BA603" s="139"/>
      <c r="BB603" s="139"/>
      <c r="BC603" s="139"/>
      <c r="BD603" s="139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</row>
    <row r="604" spans="1:78" ht="15.75">
      <c r="A604">
        <v>600</v>
      </c>
      <c r="E604" s="65">
        <v>6</v>
      </c>
      <c r="F604" s="133" t="s">
        <v>445</v>
      </c>
      <c r="G604" s="134"/>
      <c r="H604" s="16">
        <v>1</v>
      </c>
      <c r="I604" s="172" t="s">
        <v>556</v>
      </c>
      <c r="K604" s="39"/>
      <c r="L604" s="39"/>
      <c r="M604" s="39"/>
      <c r="N604" s="39"/>
      <c r="O604" s="166">
        <v>1</v>
      </c>
      <c r="P604" s="39"/>
      <c r="Q604" s="39"/>
      <c r="R604" s="39"/>
      <c r="S604" s="39"/>
      <c r="T604" s="166">
        <v>1</v>
      </c>
      <c r="U604" s="39"/>
      <c r="V604" s="39"/>
      <c r="W604" s="39"/>
      <c r="X604" s="39"/>
      <c r="Y604" s="166">
        <v>1</v>
      </c>
      <c r="Z604" s="39"/>
      <c r="AA604" s="39"/>
      <c r="AB604" s="39"/>
      <c r="AC604" s="39"/>
      <c r="AD604" s="166">
        <v>0.5</v>
      </c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8"/>
      <c r="AZ604" s="139"/>
      <c r="BA604" s="139"/>
      <c r="BB604" s="139"/>
      <c r="BC604" s="139"/>
      <c r="BD604" s="139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</row>
    <row r="605" spans="1:78" ht="15.75">
      <c r="A605">
        <v>601</v>
      </c>
      <c r="E605" s="65">
        <v>7</v>
      </c>
      <c r="F605" s="133" t="s">
        <v>541</v>
      </c>
      <c r="G605" s="134"/>
      <c r="H605" s="60">
        <v>1</v>
      </c>
      <c r="I605" s="170" t="s">
        <v>556</v>
      </c>
      <c r="K605" s="39"/>
      <c r="L605" s="39"/>
      <c r="M605" s="39"/>
      <c r="N605" s="39"/>
      <c r="O605" s="166">
        <v>0.5</v>
      </c>
      <c r="P605" s="39"/>
      <c r="Q605" s="39"/>
      <c r="R605" s="39"/>
      <c r="S605" s="39"/>
      <c r="T605" s="166">
        <v>0.5</v>
      </c>
      <c r="U605" s="39"/>
      <c r="V605" s="39"/>
      <c r="W605" s="39"/>
      <c r="X605" s="39"/>
      <c r="Y605" s="166">
        <v>1</v>
      </c>
      <c r="Z605" s="39"/>
      <c r="AA605" s="39"/>
      <c r="AB605" s="39"/>
      <c r="AC605" s="39"/>
      <c r="AD605" s="166">
        <v>1</v>
      </c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8"/>
      <c r="AZ605" s="139"/>
      <c r="BA605" s="139"/>
      <c r="BB605" s="139"/>
      <c r="BC605" s="139"/>
      <c r="BD605" s="139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</row>
    <row r="606" spans="1:78" ht="15.75">
      <c r="A606">
        <v>602</v>
      </c>
      <c r="E606" s="65">
        <v>8</v>
      </c>
      <c r="F606" s="135" t="s">
        <v>446</v>
      </c>
      <c r="G606" s="134"/>
      <c r="H606" s="16">
        <v>1</v>
      </c>
      <c r="I606" s="172" t="s">
        <v>556</v>
      </c>
      <c r="K606" s="39"/>
      <c r="L606" s="39"/>
      <c r="M606" s="39"/>
      <c r="N606" s="39"/>
      <c r="O606" s="166">
        <v>0.5</v>
      </c>
      <c r="P606" s="39"/>
      <c r="Q606" s="39"/>
      <c r="R606" s="39"/>
      <c r="S606" s="39"/>
      <c r="T606" s="166">
        <v>1</v>
      </c>
      <c r="U606" s="39"/>
      <c r="V606" s="39"/>
      <c r="W606" s="39"/>
      <c r="X606" s="39"/>
      <c r="Y606" s="166">
        <v>1</v>
      </c>
      <c r="Z606" s="39"/>
      <c r="AA606" s="39"/>
      <c r="AB606" s="39"/>
      <c r="AC606" s="39"/>
      <c r="AD606" s="166">
        <v>1</v>
      </c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8"/>
      <c r="AZ606" s="139"/>
      <c r="BA606" s="139"/>
      <c r="BB606" s="139"/>
      <c r="BC606" s="139"/>
      <c r="BD606" s="139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</row>
    <row r="607" spans="1:78" ht="15.75">
      <c r="A607">
        <v>603</v>
      </c>
      <c r="E607" s="65">
        <v>9</v>
      </c>
      <c r="F607" s="135" t="s">
        <v>447</v>
      </c>
      <c r="G607" s="134"/>
      <c r="H607" s="16">
        <v>1</v>
      </c>
      <c r="I607" s="172" t="s">
        <v>556</v>
      </c>
      <c r="K607" s="39"/>
      <c r="L607" s="39"/>
      <c r="M607" s="39"/>
      <c r="N607" s="39"/>
      <c r="O607" s="166">
        <v>0.5</v>
      </c>
      <c r="P607" s="39"/>
      <c r="Q607" s="39"/>
      <c r="R607" s="39"/>
      <c r="S607" s="39"/>
      <c r="T607" s="166">
        <v>1</v>
      </c>
      <c r="U607" s="39"/>
      <c r="V607" s="39"/>
      <c r="W607" s="39"/>
      <c r="X607" s="39"/>
      <c r="Y607" s="166">
        <v>1</v>
      </c>
      <c r="Z607" s="39"/>
      <c r="AA607" s="39"/>
      <c r="AB607" s="39"/>
      <c r="AC607" s="39"/>
      <c r="AD607" s="166">
        <v>1</v>
      </c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8"/>
      <c r="AZ607" s="139"/>
      <c r="BA607" s="139"/>
      <c r="BB607" s="139"/>
      <c r="BC607" s="139"/>
      <c r="BD607" s="139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</row>
    <row r="608" spans="1:78" ht="15.75">
      <c r="A608">
        <v>604</v>
      </c>
      <c r="E608" s="65">
        <v>10</v>
      </c>
      <c r="F608" s="133" t="s">
        <v>448</v>
      </c>
      <c r="G608" s="134"/>
      <c r="H608" s="60">
        <v>1</v>
      </c>
      <c r="I608" s="170" t="s">
        <v>556</v>
      </c>
      <c r="K608" s="39"/>
      <c r="L608" s="39"/>
      <c r="M608" s="39"/>
      <c r="N608" s="39"/>
      <c r="O608" s="166">
        <v>0.5</v>
      </c>
      <c r="P608" s="39"/>
      <c r="Q608" s="39"/>
      <c r="R608" s="39"/>
      <c r="S608" s="39"/>
      <c r="T608" s="166">
        <v>1</v>
      </c>
      <c r="U608" s="39"/>
      <c r="V608" s="39"/>
      <c r="W608" s="39"/>
      <c r="X608" s="39"/>
      <c r="Y608" s="166">
        <v>1</v>
      </c>
      <c r="Z608" s="39"/>
      <c r="AA608" s="39"/>
      <c r="AB608" s="39"/>
      <c r="AC608" s="39"/>
      <c r="AD608" s="166">
        <v>0.5</v>
      </c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8"/>
      <c r="AZ608" s="139"/>
      <c r="BA608" s="139"/>
      <c r="BB608" s="139"/>
      <c r="BC608" s="139"/>
      <c r="BD608" s="139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</row>
    <row r="609" spans="1:78" ht="15.75">
      <c r="A609">
        <v>605</v>
      </c>
      <c r="E609" s="65">
        <v>11</v>
      </c>
      <c r="F609" s="133" t="s">
        <v>530</v>
      </c>
      <c r="G609" s="134"/>
      <c r="H609" s="16">
        <v>1</v>
      </c>
      <c r="I609" s="172" t="s">
        <v>556</v>
      </c>
      <c r="K609" s="39"/>
      <c r="L609" s="39"/>
      <c r="M609" s="39"/>
      <c r="N609" s="39"/>
      <c r="O609" s="166">
        <v>1</v>
      </c>
      <c r="P609" s="39"/>
      <c r="Q609" s="39"/>
      <c r="R609" s="39"/>
      <c r="S609" s="39"/>
      <c r="T609" s="166">
        <v>1</v>
      </c>
      <c r="U609" s="39"/>
      <c r="V609" s="39"/>
      <c r="W609" s="39"/>
      <c r="X609" s="39"/>
      <c r="Y609" s="166">
        <v>1</v>
      </c>
      <c r="Z609" s="39"/>
      <c r="AA609" s="39"/>
      <c r="AB609" s="39"/>
      <c r="AC609" s="39"/>
      <c r="AD609" s="166">
        <v>1</v>
      </c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8"/>
      <c r="AZ609" s="139"/>
      <c r="BA609" s="139"/>
      <c r="BB609" s="139"/>
      <c r="BC609" s="139"/>
      <c r="BD609" s="139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</row>
    <row r="610" spans="1:78" ht="15.75">
      <c r="A610">
        <v>606</v>
      </c>
      <c r="E610" s="65">
        <v>12</v>
      </c>
      <c r="F610" s="133" t="s">
        <v>70</v>
      </c>
      <c r="G610" s="134"/>
      <c r="H610" s="16">
        <v>1</v>
      </c>
      <c r="I610" s="172" t="s">
        <v>556</v>
      </c>
      <c r="K610" s="39"/>
      <c r="L610" s="39"/>
      <c r="M610" s="39"/>
      <c r="N610" s="39"/>
      <c r="O610" s="166">
        <v>1</v>
      </c>
      <c r="P610" s="39"/>
      <c r="Q610" s="39"/>
      <c r="R610" s="39"/>
      <c r="S610" s="39"/>
      <c r="T610" s="166">
        <v>1</v>
      </c>
      <c r="U610" s="39"/>
      <c r="V610" s="39"/>
      <c r="W610" s="39"/>
      <c r="X610" s="39"/>
      <c r="Y610" s="166">
        <v>1</v>
      </c>
      <c r="Z610" s="39"/>
      <c r="AA610" s="39"/>
      <c r="AB610" s="39"/>
      <c r="AC610" s="39"/>
      <c r="AD610" s="166">
        <v>0.5</v>
      </c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8"/>
      <c r="AZ610" s="139"/>
      <c r="BA610" s="139"/>
      <c r="BB610" s="139"/>
      <c r="BC610" s="139"/>
      <c r="BD610" s="139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</row>
    <row r="611" spans="1:78" ht="15.75">
      <c r="A611">
        <v>607</v>
      </c>
      <c r="E611" s="65">
        <v>13</v>
      </c>
      <c r="F611" s="133" t="s">
        <v>449</v>
      </c>
      <c r="G611" s="134"/>
      <c r="H611" s="60">
        <v>1</v>
      </c>
      <c r="I611" s="170" t="s">
        <v>556</v>
      </c>
      <c r="K611" s="39"/>
      <c r="L611" s="39"/>
      <c r="M611" s="39"/>
      <c r="N611" s="39"/>
      <c r="O611" s="166">
        <v>0.5</v>
      </c>
      <c r="P611" s="39"/>
      <c r="Q611" s="39"/>
      <c r="R611" s="39"/>
      <c r="S611" s="39"/>
      <c r="T611" s="166">
        <v>0.5</v>
      </c>
      <c r="U611" s="39"/>
      <c r="V611" s="39"/>
      <c r="W611" s="39"/>
      <c r="X611" s="39"/>
      <c r="Y611" s="166">
        <v>0.5</v>
      </c>
      <c r="Z611" s="39"/>
      <c r="AA611" s="39"/>
      <c r="AB611" s="39"/>
      <c r="AC611" s="39"/>
      <c r="AD611" s="166">
        <v>0.5</v>
      </c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8"/>
      <c r="AZ611" s="139"/>
      <c r="BA611" s="139"/>
      <c r="BB611" s="139"/>
      <c r="BC611" s="139"/>
      <c r="BD611" s="139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</row>
    <row r="612" spans="1:78" ht="15.75">
      <c r="A612">
        <v>608</v>
      </c>
      <c r="E612" s="65">
        <v>14</v>
      </c>
      <c r="F612" s="133" t="s">
        <v>450</v>
      </c>
      <c r="G612" s="134"/>
      <c r="H612" s="60">
        <v>1</v>
      </c>
      <c r="I612" s="170" t="s">
        <v>556</v>
      </c>
      <c r="K612" s="39"/>
      <c r="L612" s="39"/>
      <c r="M612" s="39"/>
      <c r="N612" s="39"/>
      <c r="O612" s="166">
        <v>0.5</v>
      </c>
      <c r="P612" s="39"/>
      <c r="Q612" s="39"/>
      <c r="R612" s="39"/>
      <c r="S612" s="39"/>
      <c r="T612" s="166">
        <v>1</v>
      </c>
      <c r="U612" s="39"/>
      <c r="V612" s="39"/>
      <c r="W612" s="39"/>
      <c r="X612" s="39"/>
      <c r="Y612" s="166">
        <v>1</v>
      </c>
      <c r="Z612" s="39"/>
      <c r="AA612" s="39"/>
      <c r="AB612" s="39"/>
      <c r="AC612" s="39"/>
      <c r="AD612" s="166">
        <v>1</v>
      </c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8"/>
      <c r="AZ612" s="139"/>
      <c r="BA612" s="139"/>
      <c r="BB612" s="139"/>
      <c r="BC612" s="139"/>
      <c r="BD612" s="139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</row>
    <row r="613" spans="1:78" ht="15.75">
      <c r="A613">
        <v>609</v>
      </c>
      <c r="E613" s="65">
        <v>15</v>
      </c>
      <c r="F613" s="133" t="s">
        <v>451</v>
      </c>
      <c r="G613" s="134"/>
      <c r="H613" s="16">
        <v>1</v>
      </c>
      <c r="I613" s="172" t="s">
        <v>556</v>
      </c>
      <c r="K613" s="39"/>
      <c r="L613" s="39"/>
      <c r="M613" s="39"/>
      <c r="N613" s="39"/>
      <c r="O613" s="166">
        <v>0.5</v>
      </c>
      <c r="P613" s="39"/>
      <c r="Q613" s="39"/>
      <c r="R613" s="39"/>
      <c r="S613" s="39"/>
      <c r="T613" s="166">
        <v>1</v>
      </c>
      <c r="U613" s="39"/>
      <c r="V613" s="39"/>
      <c r="W613" s="39"/>
      <c r="X613" s="39"/>
      <c r="Y613" s="166">
        <v>1</v>
      </c>
      <c r="Z613" s="39"/>
      <c r="AA613" s="39"/>
      <c r="AB613" s="39"/>
      <c r="AC613" s="39"/>
      <c r="AD613" s="166">
        <v>1</v>
      </c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8"/>
      <c r="AZ613" s="139"/>
      <c r="BA613" s="139"/>
      <c r="BB613" s="139"/>
      <c r="BC613" s="139"/>
      <c r="BD613" s="139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</row>
    <row r="614" spans="1:78" ht="15.75">
      <c r="A614">
        <v>610</v>
      </c>
      <c r="E614" s="65">
        <v>16</v>
      </c>
      <c r="F614" s="133" t="s">
        <v>154</v>
      </c>
      <c r="G614" s="134"/>
      <c r="H614" s="60">
        <v>1</v>
      </c>
      <c r="I614" s="170" t="s">
        <v>556</v>
      </c>
      <c r="K614" s="39"/>
      <c r="L614" s="39"/>
      <c r="M614" s="39"/>
      <c r="N614" s="39"/>
      <c r="O614" s="166">
        <v>1</v>
      </c>
      <c r="P614" s="39"/>
      <c r="Q614" s="39"/>
      <c r="R614" s="39"/>
      <c r="S614" s="39"/>
      <c r="T614" s="166">
        <v>1</v>
      </c>
      <c r="U614" s="39"/>
      <c r="V614" s="39"/>
      <c r="W614" s="39"/>
      <c r="X614" s="39"/>
      <c r="Y614" s="166">
        <v>0.5</v>
      </c>
      <c r="Z614" s="39"/>
      <c r="AA614" s="39"/>
      <c r="AB614" s="39"/>
      <c r="AC614" s="39"/>
      <c r="AD614" s="166">
        <v>1</v>
      </c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8"/>
      <c r="AZ614" s="139"/>
      <c r="BA614" s="139"/>
      <c r="BB614" s="139"/>
      <c r="BC614" s="139"/>
      <c r="BD614" s="139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</row>
    <row r="615" spans="1:78" ht="15.75">
      <c r="A615">
        <v>611</v>
      </c>
      <c r="E615" s="65">
        <v>17</v>
      </c>
      <c r="F615" s="133" t="s">
        <v>155</v>
      </c>
      <c r="G615" s="134"/>
      <c r="H615" s="16">
        <v>1</v>
      </c>
      <c r="I615" s="172" t="s">
        <v>556</v>
      </c>
      <c r="K615" s="39"/>
      <c r="L615" s="39"/>
      <c r="M615" s="39"/>
      <c r="N615" s="39"/>
      <c r="O615" s="166">
        <v>1</v>
      </c>
      <c r="P615" s="39"/>
      <c r="Q615" s="39"/>
      <c r="R615" s="39"/>
      <c r="S615" s="39"/>
      <c r="T615" s="166">
        <v>1</v>
      </c>
      <c r="U615" s="39"/>
      <c r="V615" s="39"/>
      <c r="W615" s="39"/>
      <c r="X615" s="39"/>
      <c r="Y615" s="166">
        <v>1</v>
      </c>
      <c r="Z615" s="39"/>
      <c r="AA615" s="39"/>
      <c r="AB615" s="39"/>
      <c r="AC615" s="39"/>
      <c r="AD615" s="166">
        <v>0.5</v>
      </c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8"/>
      <c r="AZ615" s="139"/>
      <c r="BA615" s="139"/>
      <c r="BB615" s="139"/>
      <c r="BC615" s="139"/>
      <c r="BD615" s="139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</row>
    <row r="616" spans="1:78" ht="15.75">
      <c r="A616">
        <v>612</v>
      </c>
      <c r="E616" s="65">
        <v>18</v>
      </c>
      <c r="F616" s="133" t="s">
        <v>452</v>
      </c>
      <c r="G616" s="134"/>
      <c r="H616" s="60">
        <v>1</v>
      </c>
      <c r="I616" s="170" t="s">
        <v>556</v>
      </c>
      <c r="K616" s="39"/>
      <c r="L616" s="39"/>
      <c r="M616" s="39"/>
      <c r="N616" s="39"/>
      <c r="O616" s="166">
        <v>0.5</v>
      </c>
      <c r="P616" s="39"/>
      <c r="Q616" s="39"/>
      <c r="R616" s="39"/>
      <c r="S616" s="39"/>
      <c r="T616" s="166">
        <v>1</v>
      </c>
      <c r="U616" s="39"/>
      <c r="V616" s="39"/>
      <c r="W616" s="39"/>
      <c r="X616" s="39"/>
      <c r="Y616" s="166">
        <v>1</v>
      </c>
      <c r="Z616" s="39"/>
      <c r="AA616" s="39"/>
      <c r="AB616" s="39"/>
      <c r="AC616" s="39"/>
      <c r="AD616" s="166">
        <v>1</v>
      </c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8"/>
      <c r="AZ616" s="139"/>
      <c r="BA616" s="139"/>
      <c r="BB616" s="139"/>
      <c r="BC616" s="139"/>
      <c r="BD616" s="139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</row>
    <row r="617" spans="1:78" ht="15.75">
      <c r="A617">
        <v>613</v>
      </c>
      <c r="E617" s="65">
        <v>19</v>
      </c>
      <c r="F617" s="133" t="s">
        <v>453</v>
      </c>
      <c r="G617" s="134">
        <v>1</v>
      </c>
      <c r="H617" s="16">
        <v>1</v>
      </c>
      <c r="I617" s="172">
        <v>5</v>
      </c>
      <c r="K617" s="39"/>
      <c r="L617" s="39"/>
      <c r="M617" s="39"/>
      <c r="N617" s="39"/>
      <c r="O617" s="166">
        <v>1</v>
      </c>
      <c r="P617" s="39"/>
      <c r="Q617" s="39"/>
      <c r="R617" s="39"/>
      <c r="S617" s="39"/>
      <c r="T617" s="166">
        <v>0.5</v>
      </c>
      <c r="U617" s="39"/>
      <c r="V617" s="39"/>
      <c r="W617" s="39"/>
      <c r="X617" s="39"/>
      <c r="Y617" s="166">
        <v>1</v>
      </c>
      <c r="Z617" s="39"/>
      <c r="AA617" s="39"/>
      <c r="AB617" s="39"/>
      <c r="AC617" s="39"/>
      <c r="AD617" s="166">
        <v>1</v>
      </c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8"/>
      <c r="AZ617" s="139"/>
      <c r="BA617" s="139"/>
      <c r="BB617" s="139"/>
      <c r="BC617" s="139"/>
      <c r="BD617" s="139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</row>
    <row r="618" spans="1:78" ht="15.75">
      <c r="A618">
        <v>614</v>
      </c>
      <c r="E618" s="42">
        <v>20</v>
      </c>
      <c r="F618" s="133" t="s">
        <v>454</v>
      </c>
      <c r="G618" s="134"/>
      <c r="H618" s="16">
        <v>1</v>
      </c>
      <c r="I618" s="172" t="s">
        <v>556</v>
      </c>
      <c r="K618" s="39"/>
      <c r="L618" s="39"/>
      <c r="M618" s="39"/>
      <c r="N618" s="39"/>
      <c r="O618" s="166">
        <v>1</v>
      </c>
      <c r="P618" s="39"/>
      <c r="Q618" s="39"/>
      <c r="R618" s="39"/>
      <c r="S618" s="39"/>
      <c r="T618" s="166">
        <v>0.5</v>
      </c>
      <c r="U618" s="39"/>
      <c r="V618" s="39"/>
      <c r="W618" s="39"/>
      <c r="X618" s="39"/>
      <c r="Y618" s="166">
        <v>1</v>
      </c>
      <c r="Z618" s="39"/>
      <c r="AA618" s="39"/>
      <c r="AB618" s="39"/>
      <c r="AC618" s="39"/>
      <c r="AD618" s="166">
        <v>0.5</v>
      </c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8"/>
      <c r="AZ618" s="139"/>
      <c r="BA618" s="139"/>
      <c r="BB618" s="139"/>
      <c r="BC618" s="139"/>
      <c r="BD618" s="139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</row>
    <row r="619" spans="1:78" ht="15.75">
      <c r="A619">
        <v>615</v>
      </c>
      <c r="E619" s="42">
        <v>21</v>
      </c>
      <c r="F619" s="133" t="s">
        <v>71</v>
      </c>
      <c r="G619" s="134">
        <v>1</v>
      </c>
      <c r="H619" s="60">
        <v>1</v>
      </c>
      <c r="I619" s="170" t="s">
        <v>556</v>
      </c>
      <c r="K619" s="39"/>
      <c r="L619" s="39"/>
      <c r="M619" s="39"/>
      <c r="N619" s="39"/>
      <c r="O619" s="166">
        <v>1</v>
      </c>
      <c r="P619" s="39"/>
      <c r="Q619" s="39"/>
      <c r="R619" s="39"/>
      <c r="S619" s="39"/>
      <c r="T619" s="166">
        <v>1</v>
      </c>
      <c r="U619" s="39"/>
      <c r="V619" s="39"/>
      <c r="W619" s="39"/>
      <c r="X619" s="39"/>
      <c r="Y619" s="166">
        <v>0.5</v>
      </c>
      <c r="Z619" s="39"/>
      <c r="AA619" s="39"/>
      <c r="AB619" s="39"/>
      <c r="AC619" s="39"/>
      <c r="AD619" s="166">
        <v>1</v>
      </c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8"/>
      <c r="AZ619" s="139"/>
      <c r="BA619" s="139"/>
      <c r="BB619" s="139"/>
      <c r="BC619" s="139"/>
      <c r="BD619" s="139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</row>
    <row r="620" spans="1:96" ht="15.75">
      <c r="A620">
        <v>616</v>
      </c>
      <c r="E620" s="42">
        <v>22</v>
      </c>
      <c r="F620" s="133" t="s">
        <v>156</v>
      </c>
      <c r="G620" s="134"/>
      <c r="H620" s="60">
        <v>1</v>
      </c>
      <c r="I620" s="170" t="s">
        <v>556</v>
      </c>
      <c r="K620" s="39"/>
      <c r="L620" s="39"/>
      <c r="M620" s="39"/>
      <c r="N620" s="39"/>
      <c r="O620" s="166">
        <v>0.5</v>
      </c>
      <c r="P620" s="39"/>
      <c r="Q620" s="39"/>
      <c r="R620" s="39"/>
      <c r="S620" s="39"/>
      <c r="T620" s="166">
        <v>1</v>
      </c>
      <c r="U620" s="39"/>
      <c r="V620" s="39"/>
      <c r="W620" s="39"/>
      <c r="X620" s="39"/>
      <c r="Y620" s="166">
        <v>1</v>
      </c>
      <c r="Z620" s="39"/>
      <c r="AA620" s="39"/>
      <c r="AB620" s="39"/>
      <c r="AC620" s="39"/>
      <c r="AD620" s="166">
        <v>0.5</v>
      </c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8"/>
      <c r="AZ620" s="139"/>
      <c r="BA620" s="139"/>
      <c r="BB620" s="139"/>
      <c r="BC620" s="139"/>
      <c r="BD620" s="139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</row>
    <row r="621" spans="1:96" ht="15.75">
      <c r="A621">
        <v>617</v>
      </c>
      <c r="E621" s="42">
        <v>23</v>
      </c>
      <c r="F621" s="133" t="s">
        <v>455</v>
      </c>
      <c r="G621" s="134"/>
      <c r="H621" s="16">
        <v>1</v>
      </c>
      <c r="I621" s="172" t="s">
        <v>556</v>
      </c>
      <c r="K621" s="39"/>
      <c r="L621" s="39"/>
      <c r="M621" s="39"/>
      <c r="N621" s="39"/>
      <c r="O621" s="166">
        <v>0.5</v>
      </c>
      <c r="P621" s="39"/>
      <c r="Q621" s="39"/>
      <c r="R621" s="39"/>
      <c r="S621" s="39"/>
      <c r="T621" s="166">
        <v>1</v>
      </c>
      <c r="U621" s="39"/>
      <c r="V621" s="39"/>
      <c r="W621" s="39"/>
      <c r="X621" s="39"/>
      <c r="Y621" s="166">
        <v>1</v>
      </c>
      <c r="Z621" s="39"/>
      <c r="AA621" s="39"/>
      <c r="AB621" s="39"/>
      <c r="AC621" s="39"/>
      <c r="AD621" s="166">
        <v>1</v>
      </c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8"/>
      <c r="AZ621" s="139"/>
      <c r="BA621" s="139"/>
      <c r="BB621" s="139"/>
      <c r="BC621" s="139"/>
      <c r="BD621" s="139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</row>
    <row r="622" spans="1:96" ht="15.75">
      <c r="A622">
        <v>618</v>
      </c>
      <c r="E622" s="42">
        <v>24</v>
      </c>
      <c r="F622" s="133" t="s">
        <v>456</v>
      </c>
      <c r="G622" s="134"/>
      <c r="H622" s="16">
        <v>1</v>
      </c>
      <c r="I622" s="172" t="s">
        <v>556</v>
      </c>
      <c r="K622" s="39"/>
      <c r="L622" s="39"/>
      <c r="M622" s="39"/>
      <c r="N622" s="39"/>
      <c r="O622" s="166">
        <v>0.5</v>
      </c>
      <c r="P622" s="39"/>
      <c r="Q622" s="39"/>
      <c r="R622" s="39"/>
      <c r="S622" s="39"/>
      <c r="T622" s="166">
        <v>1</v>
      </c>
      <c r="U622" s="39"/>
      <c r="V622" s="39"/>
      <c r="W622" s="39"/>
      <c r="X622" s="39"/>
      <c r="Y622" s="166">
        <v>1</v>
      </c>
      <c r="Z622" s="39"/>
      <c r="AA622" s="39"/>
      <c r="AB622" s="39"/>
      <c r="AC622" s="39"/>
      <c r="AD622" s="166">
        <v>1</v>
      </c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8"/>
      <c r="AZ622" s="139"/>
      <c r="BA622" s="139"/>
      <c r="BB622" s="139"/>
      <c r="BC622" s="139"/>
      <c r="BD622" s="139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</row>
    <row r="623" spans="1:96" ht="15.75">
      <c r="A623">
        <v>619</v>
      </c>
      <c r="E623" s="42">
        <v>25</v>
      </c>
      <c r="F623" s="133" t="s">
        <v>457</v>
      </c>
      <c r="G623" s="134"/>
      <c r="H623" s="16">
        <v>1</v>
      </c>
      <c r="I623" s="172" t="s">
        <v>556</v>
      </c>
      <c r="K623" s="39"/>
      <c r="L623" s="39"/>
      <c r="M623" s="39"/>
      <c r="N623" s="39"/>
      <c r="O623" s="166">
        <v>1</v>
      </c>
      <c r="P623" s="39"/>
      <c r="Q623" s="39"/>
      <c r="R623" s="39"/>
      <c r="S623" s="39"/>
      <c r="T623" s="166">
        <v>0.5</v>
      </c>
      <c r="U623" s="39"/>
      <c r="V623" s="39"/>
      <c r="W623" s="39"/>
      <c r="X623" s="39"/>
      <c r="Y623" s="166">
        <v>1</v>
      </c>
      <c r="Z623" s="39"/>
      <c r="AA623" s="39"/>
      <c r="AB623" s="39"/>
      <c r="AC623" s="39"/>
      <c r="AD623" s="166">
        <v>1</v>
      </c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8"/>
      <c r="AZ623" s="139"/>
      <c r="BA623" s="139"/>
      <c r="BB623" s="139"/>
      <c r="BC623" s="139"/>
      <c r="BD623" s="139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</row>
    <row r="624" spans="1:96" ht="15.75">
      <c r="A624">
        <v>620</v>
      </c>
      <c r="E624" s="42">
        <v>26</v>
      </c>
      <c r="F624" s="133" t="s">
        <v>458</v>
      </c>
      <c r="G624" s="134"/>
      <c r="H624" s="60">
        <v>1</v>
      </c>
      <c r="I624" s="170" t="s">
        <v>556</v>
      </c>
      <c r="K624" s="39"/>
      <c r="L624" s="39"/>
      <c r="M624" s="39"/>
      <c r="N624" s="39"/>
      <c r="O624" s="166">
        <v>1</v>
      </c>
      <c r="P624" s="39"/>
      <c r="Q624" s="39"/>
      <c r="R624" s="39"/>
      <c r="S624" s="39"/>
      <c r="T624" s="166">
        <v>1</v>
      </c>
      <c r="U624" s="39"/>
      <c r="V624" s="39"/>
      <c r="W624" s="39"/>
      <c r="X624" s="39"/>
      <c r="Y624" s="166">
        <v>1</v>
      </c>
      <c r="Z624" s="39"/>
      <c r="AA624" s="39"/>
      <c r="AB624" s="39"/>
      <c r="AC624" s="39"/>
      <c r="AD624" s="166">
        <v>0.5</v>
      </c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8"/>
      <c r="AZ624" s="139"/>
      <c r="BA624" s="139"/>
      <c r="BB624" s="139"/>
      <c r="BC624" s="139"/>
      <c r="BD624" s="139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</row>
    <row r="625" spans="1:78" ht="15.75">
      <c r="A625">
        <v>621</v>
      </c>
      <c r="E625" s="55"/>
      <c r="F625" s="55"/>
      <c r="G625" s="55"/>
      <c r="H625" s="55"/>
      <c r="I625" s="170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38"/>
      <c r="AZ625" s="139"/>
      <c r="BA625" s="139"/>
      <c r="BB625" s="139"/>
      <c r="BC625" s="139"/>
      <c r="BD625" s="139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</row>
    <row r="626" spans="1:78" ht="15.75">
      <c r="A626">
        <v>622</v>
      </c>
      <c r="E626" s="45"/>
      <c r="F626" s="14"/>
      <c r="G626" s="7"/>
      <c r="H626" s="60"/>
      <c r="I626" s="170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141"/>
      <c r="AD626" s="141"/>
      <c r="AE626" s="141"/>
      <c r="AF626" s="141"/>
      <c r="AG626" s="141"/>
      <c r="AH626" s="141"/>
      <c r="AI626" s="141"/>
      <c r="AJ626" s="141"/>
      <c r="AK626" s="141"/>
      <c r="AL626" s="141"/>
      <c r="AM626" s="141"/>
      <c r="AN626" s="141"/>
      <c r="AO626" s="141"/>
      <c r="AP626" s="141"/>
      <c r="AQ626" s="141"/>
      <c r="AR626" s="141"/>
      <c r="AS626" s="141"/>
      <c r="AT626" s="141"/>
      <c r="AU626" s="141"/>
      <c r="AV626" s="141"/>
      <c r="AW626" s="141"/>
      <c r="AX626" s="141"/>
      <c r="AY626" s="140"/>
      <c r="AZ626" s="139"/>
      <c r="BA626" s="139"/>
      <c r="BB626" s="139"/>
      <c r="BC626" s="139"/>
      <c r="BD626" s="139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</row>
    <row r="627" spans="1:78" ht="18">
      <c r="A627">
        <v>623</v>
      </c>
      <c r="C627" s="51">
        <v>25</v>
      </c>
      <c r="E627" s="46"/>
      <c r="F627" s="47" t="s">
        <v>22</v>
      </c>
      <c r="G627" s="58"/>
      <c r="H627" s="58"/>
      <c r="I627" s="180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  <c r="AN627" s="158"/>
      <c r="AO627" s="158"/>
      <c r="AP627" s="158"/>
      <c r="AQ627" s="158"/>
      <c r="AR627" s="158"/>
      <c r="AS627" s="158"/>
      <c r="AT627" s="39"/>
      <c r="AU627" s="39"/>
      <c r="AV627" s="39"/>
      <c r="AW627" s="39"/>
      <c r="AX627" s="39"/>
      <c r="AY627" s="38"/>
      <c r="AZ627" s="139"/>
      <c r="BA627" s="139"/>
      <c r="BB627" s="139"/>
      <c r="BC627" s="139"/>
      <c r="BD627" s="139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</row>
    <row r="628" spans="1:78" ht="15.75">
      <c r="A628">
        <v>624</v>
      </c>
      <c r="E628" s="77"/>
      <c r="F628" s="79">
        <f>'RESUM MENSUAL ENVASOS'!F25</f>
        <v>2859</v>
      </c>
      <c r="G628" s="67"/>
      <c r="H628" s="67"/>
      <c r="I628" s="174"/>
      <c r="J628"/>
      <c r="AY628" s="38"/>
      <c r="AZ628" s="139"/>
      <c r="BA628" s="139"/>
      <c r="BB628" s="139"/>
      <c r="BC628" s="139"/>
      <c r="BD628" s="139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</row>
    <row r="629" spans="1:78" ht="15.75">
      <c r="A629">
        <v>625</v>
      </c>
      <c r="E629" s="55"/>
      <c r="F629" s="43" t="s">
        <v>6</v>
      </c>
      <c r="G629" s="43"/>
      <c r="H629" s="60"/>
      <c r="I629" s="170"/>
      <c r="J629" s="149"/>
      <c r="K629" s="149">
        <f aca="true" t="shared" si="51" ref="K629:AC629">K7</f>
        <v>1</v>
      </c>
      <c r="L629" s="149">
        <f t="shared" si="51"/>
        <v>2</v>
      </c>
      <c r="M629" s="149">
        <f t="shared" si="51"/>
        <v>5</v>
      </c>
      <c r="N629" s="149">
        <f t="shared" si="51"/>
        <v>6</v>
      </c>
      <c r="O629" s="149">
        <f t="shared" si="51"/>
        <v>7</v>
      </c>
      <c r="P629" s="149">
        <f t="shared" si="51"/>
        <v>8</v>
      </c>
      <c r="Q629" s="149">
        <f t="shared" si="51"/>
        <v>9</v>
      </c>
      <c r="R629" s="149">
        <f t="shared" si="51"/>
        <v>12</v>
      </c>
      <c r="S629" s="149">
        <f t="shared" si="51"/>
        <v>13</v>
      </c>
      <c r="T629" s="149">
        <f t="shared" si="51"/>
        <v>14</v>
      </c>
      <c r="U629" s="149">
        <f t="shared" si="51"/>
        <v>15</v>
      </c>
      <c r="V629" s="149">
        <f t="shared" si="51"/>
        <v>16</v>
      </c>
      <c r="W629" s="149">
        <f t="shared" si="51"/>
        <v>19</v>
      </c>
      <c r="X629" s="149">
        <f t="shared" si="51"/>
        <v>20</v>
      </c>
      <c r="Y629" s="149">
        <f t="shared" si="51"/>
        <v>21</v>
      </c>
      <c r="Z629" s="149">
        <f t="shared" si="51"/>
        <v>22</v>
      </c>
      <c r="AA629" s="149">
        <f t="shared" si="51"/>
        <v>23</v>
      </c>
      <c r="AB629" s="149">
        <f t="shared" si="51"/>
        <v>26</v>
      </c>
      <c r="AC629" s="149">
        <f t="shared" si="51"/>
        <v>27</v>
      </c>
      <c r="AD629" s="149">
        <f aca="true" t="shared" si="52" ref="AD629:AR629">AD7</f>
        <v>28</v>
      </c>
      <c r="AE629" s="149">
        <f t="shared" si="52"/>
        <v>29</v>
      </c>
      <c r="AF629" s="149">
        <f t="shared" si="52"/>
        <v>30</v>
      </c>
      <c r="AG629" s="149">
        <f t="shared" si="52"/>
        <v>0</v>
      </c>
      <c r="AH629" s="149">
        <f t="shared" si="52"/>
        <v>0</v>
      </c>
      <c r="AI629" s="149">
        <f t="shared" si="52"/>
        <v>0</v>
      </c>
      <c r="AJ629" s="149">
        <f t="shared" si="52"/>
        <v>0</v>
      </c>
      <c r="AK629" s="149">
        <f t="shared" si="52"/>
        <v>0</v>
      </c>
      <c r="AL629" s="149">
        <f t="shared" si="52"/>
        <v>0</v>
      </c>
      <c r="AM629" s="149">
        <f t="shared" si="52"/>
        <v>0</v>
      </c>
      <c r="AN629" s="149">
        <f t="shared" si="52"/>
        <v>0</v>
      </c>
      <c r="AO629" s="149">
        <f t="shared" si="52"/>
        <v>0</v>
      </c>
      <c r="AP629" s="149">
        <f t="shared" si="52"/>
        <v>0</v>
      </c>
      <c r="AQ629" s="149">
        <f t="shared" si="52"/>
        <v>0</v>
      </c>
      <c r="AR629" s="149">
        <f t="shared" si="52"/>
        <v>0</v>
      </c>
      <c r="AS629" s="149">
        <f aca="true" t="shared" si="53" ref="AS629:AX629">AS7</f>
        <v>0</v>
      </c>
      <c r="AT629" s="149">
        <f t="shared" si="53"/>
        <v>0</v>
      </c>
      <c r="AU629" s="149">
        <f t="shared" si="53"/>
        <v>0</v>
      </c>
      <c r="AV629" s="149">
        <f t="shared" si="53"/>
        <v>0</v>
      </c>
      <c r="AW629" s="149">
        <f t="shared" si="53"/>
        <v>0</v>
      </c>
      <c r="AX629" s="149">
        <f t="shared" si="53"/>
        <v>0</v>
      </c>
      <c r="AY629" s="38"/>
      <c r="AZ629" s="139"/>
      <c r="BA629" s="139"/>
      <c r="BB629" s="139"/>
      <c r="BC629" s="139"/>
      <c r="BD629" s="139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</row>
    <row r="630" spans="1:78" ht="15.75">
      <c r="A630">
        <v>626</v>
      </c>
      <c r="E630" s="42">
        <v>1</v>
      </c>
      <c r="F630" s="133" t="s">
        <v>531</v>
      </c>
      <c r="G630" s="134"/>
      <c r="H630" s="16">
        <v>1</v>
      </c>
      <c r="I630" s="172" t="s">
        <v>556</v>
      </c>
      <c r="J630"/>
      <c r="O630" s="166">
        <v>1</v>
      </c>
      <c r="T630" s="166">
        <v>1</v>
      </c>
      <c r="Y630" s="166">
        <v>0.5</v>
      </c>
      <c r="AD630" s="166">
        <v>0.5</v>
      </c>
      <c r="AY630" s="38"/>
      <c r="AZ630" s="139"/>
      <c r="BA630" s="139"/>
      <c r="BB630" s="139"/>
      <c r="BC630" s="139"/>
      <c r="BD630" s="139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</row>
    <row r="631" spans="1:78" ht="15.75">
      <c r="A631">
        <v>627</v>
      </c>
      <c r="E631" s="42">
        <v>2</v>
      </c>
      <c r="F631" s="133" t="s">
        <v>435</v>
      </c>
      <c r="G631" s="134"/>
      <c r="H631" s="60">
        <v>1</v>
      </c>
      <c r="I631" s="170" t="s">
        <v>556</v>
      </c>
      <c r="J631"/>
      <c r="O631" s="166">
        <v>0.5</v>
      </c>
      <c r="T631" s="166">
        <v>0.5</v>
      </c>
      <c r="Y631" s="166">
        <v>1</v>
      </c>
      <c r="AD631" s="166">
        <v>1</v>
      </c>
      <c r="AY631" s="38"/>
      <c r="AZ631" s="139"/>
      <c r="BA631" s="139"/>
      <c r="BB631" s="139"/>
      <c r="BC631" s="139"/>
      <c r="BD631" s="139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</row>
    <row r="632" spans="1:78" ht="15.75">
      <c r="A632">
        <v>628</v>
      </c>
      <c r="E632" s="42">
        <v>3</v>
      </c>
      <c r="F632" s="133" t="s">
        <v>436</v>
      </c>
      <c r="G632" s="134">
        <v>1</v>
      </c>
      <c r="H632" s="60">
        <v>1</v>
      </c>
      <c r="I632" s="170" t="s">
        <v>556</v>
      </c>
      <c r="J632"/>
      <c r="O632" s="166">
        <v>0.5</v>
      </c>
      <c r="T632" s="166">
        <v>0.5</v>
      </c>
      <c r="Y632" s="166">
        <v>1</v>
      </c>
      <c r="AD632" s="166">
        <v>0.5</v>
      </c>
      <c r="AY632" s="38"/>
      <c r="AZ632" s="139"/>
      <c r="BA632" s="139"/>
      <c r="BB632" s="139"/>
      <c r="BC632" s="139"/>
      <c r="BD632" s="139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</row>
    <row r="633" spans="1:78" ht="15.75">
      <c r="A633">
        <v>629</v>
      </c>
      <c r="E633" s="42">
        <v>4</v>
      </c>
      <c r="F633" s="133" t="s">
        <v>163</v>
      </c>
      <c r="G633" s="134"/>
      <c r="H633" s="60">
        <v>1</v>
      </c>
      <c r="I633" s="170" t="s">
        <v>556</v>
      </c>
      <c r="J633"/>
      <c r="O633" s="166">
        <v>1</v>
      </c>
      <c r="T633" s="166">
        <v>1</v>
      </c>
      <c r="Y633" s="166">
        <v>1</v>
      </c>
      <c r="AD633" s="166">
        <v>1</v>
      </c>
      <c r="AY633" s="38"/>
      <c r="AZ633" s="139"/>
      <c r="BA633" s="139"/>
      <c r="BB633" s="139"/>
      <c r="BC633" s="139"/>
      <c r="BD633" s="139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</row>
    <row r="634" spans="1:78" ht="15.75">
      <c r="A634">
        <v>630</v>
      </c>
      <c r="E634" s="42">
        <v>5</v>
      </c>
      <c r="F634" s="133" t="s">
        <v>532</v>
      </c>
      <c r="G634" s="134"/>
      <c r="H634" s="60">
        <v>1</v>
      </c>
      <c r="I634" s="170" t="s">
        <v>556</v>
      </c>
      <c r="J634"/>
      <c r="O634" s="166">
        <v>0.5</v>
      </c>
      <c r="T634" s="166">
        <v>1</v>
      </c>
      <c r="Y634" s="166">
        <v>0.5</v>
      </c>
      <c r="AD634" s="166">
        <v>0.5</v>
      </c>
      <c r="AY634" s="38"/>
      <c r="AZ634" s="139"/>
      <c r="BA634" s="139"/>
      <c r="BB634" s="139"/>
      <c r="BC634" s="139"/>
      <c r="BD634" s="139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</row>
    <row r="635" spans="1:78" ht="15.75">
      <c r="A635">
        <v>631</v>
      </c>
      <c r="E635" s="42">
        <v>6</v>
      </c>
      <c r="F635" s="133" t="s">
        <v>437</v>
      </c>
      <c r="G635" s="134"/>
      <c r="H635" s="16">
        <v>1</v>
      </c>
      <c r="I635" s="172" t="s">
        <v>556</v>
      </c>
      <c r="J635"/>
      <c r="O635" s="166">
        <v>0.5</v>
      </c>
      <c r="T635" s="166">
        <v>0.5</v>
      </c>
      <c r="Y635" s="166">
        <v>0.5</v>
      </c>
      <c r="AD635" s="166">
        <v>0</v>
      </c>
      <c r="AY635" s="38"/>
      <c r="AZ635" s="139"/>
      <c r="BA635" s="139"/>
      <c r="BB635" s="139"/>
      <c r="BC635" s="139"/>
      <c r="BD635" s="139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</row>
    <row r="636" spans="1:78" ht="15.75">
      <c r="A636">
        <v>632</v>
      </c>
      <c r="E636" s="42">
        <v>7</v>
      </c>
      <c r="F636" s="133" t="s">
        <v>164</v>
      </c>
      <c r="G636" s="134"/>
      <c r="H636" s="16">
        <v>1</v>
      </c>
      <c r="I636" s="172" t="s">
        <v>556</v>
      </c>
      <c r="J636"/>
      <c r="O636" s="166">
        <v>1</v>
      </c>
      <c r="T636" s="166">
        <v>1</v>
      </c>
      <c r="Y636" s="166">
        <v>0.5</v>
      </c>
      <c r="AD636" s="166">
        <v>1</v>
      </c>
      <c r="AY636" s="38"/>
      <c r="AZ636" s="139"/>
      <c r="BA636" s="139"/>
      <c r="BB636" s="139"/>
      <c r="BC636" s="139"/>
      <c r="BD636" s="139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</row>
    <row r="637" spans="1:78" ht="15.75">
      <c r="A637">
        <v>633</v>
      </c>
      <c r="E637" s="42">
        <v>8</v>
      </c>
      <c r="F637" s="133" t="s">
        <v>438</v>
      </c>
      <c r="G637" s="134"/>
      <c r="H637" s="16">
        <v>1</v>
      </c>
      <c r="I637" s="172" t="s">
        <v>556</v>
      </c>
      <c r="J637"/>
      <c r="O637" s="166">
        <v>0.5</v>
      </c>
      <c r="T637" s="166">
        <v>0.5</v>
      </c>
      <c r="Y637" s="166">
        <v>0.5</v>
      </c>
      <c r="AD637" s="166">
        <v>0.5</v>
      </c>
      <c r="AY637" s="38"/>
      <c r="AZ637" s="139"/>
      <c r="BA637" s="139"/>
      <c r="BB637" s="139"/>
      <c r="BC637" s="139"/>
      <c r="BD637" s="139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</row>
    <row r="638" spans="1:78" ht="15.75">
      <c r="A638">
        <v>634</v>
      </c>
      <c r="E638" s="42">
        <v>9</v>
      </c>
      <c r="F638" s="133" t="s">
        <v>165</v>
      </c>
      <c r="G638" s="134"/>
      <c r="H638" s="16">
        <v>1</v>
      </c>
      <c r="I638" s="172" t="s">
        <v>556</v>
      </c>
      <c r="J638"/>
      <c r="O638" s="166">
        <v>0.5</v>
      </c>
      <c r="T638" s="166">
        <v>0.5</v>
      </c>
      <c r="Y638" s="166">
        <v>0.5</v>
      </c>
      <c r="AD638" s="166">
        <v>0.5</v>
      </c>
      <c r="AY638" s="38"/>
      <c r="AZ638" s="139"/>
      <c r="BA638" s="139"/>
      <c r="BB638" s="139"/>
      <c r="BC638" s="139"/>
      <c r="BD638" s="139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</row>
    <row r="639" spans="1:96" ht="15.75">
      <c r="A639">
        <v>635</v>
      </c>
      <c r="E639" s="42">
        <v>10</v>
      </c>
      <c r="F639" s="133" t="s">
        <v>533</v>
      </c>
      <c r="G639" s="134"/>
      <c r="H639" s="16">
        <v>1</v>
      </c>
      <c r="I639" s="172" t="s">
        <v>556</v>
      </c>
      <c r="J639"/>
      <c r="O639" s="166">
        <v>1</v>
      </c>
      <c r="T639" s="166">
        <v>0.5</v>
      </c>
      <c r="Y639" s="166">
        <v>0.5</v>
      </c>
      <c r="AD639" s="166">
        <v>0.5</v>
      </c>
      <c r="AY639" s="38"/>
      <c r="AZ639" s="139"/>
      <c r="BA639" s="139"/>
      <c r="BB639" s="139"/>
      <c r="BC639" s="139"/>
      <c r="BD639" s="139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</row>
    <row r="640" spans="1:96" ht="15.75">
      <c r="A640">
        <v>636</v>
      </c>
      <c r="E640" s="42">
        <v>11</v>
      </c>
      <c r="F640" s="133" t="s">
        <v>166</v>
      </c>
      <c r="G640" s="134">
        <v>1</v>
      </c>
      <c r="H640" s="16">
        <v>1</v>
      </c>
      <c r="I640" s="172">
        <v>5</v>
      </c>
      <c r="J640"/>
      <c r="L640" s="166">
        <v>1</v>
      </c>
      <c r="O640" s="166">
        <v>1</v>
      </c>
      <c r="Q640" s="167">
        <v>1</v>
      </c>
      <c r="T640" s="166">
        <v>1</v>
      </c>
      <c r="V640" s="167">
        <v>1</v>
      </c>
      <c r="Y640" s="166">
        <v>1</v>
      </c>
      <c r="AA640" s="166">
        <v>1</v>
      </c>
      <c r="AD640" s="166">
        <v>1</v>
      </c>
      <c r="AF640" s="167">
        <v>1</v>
      </c>
      <c r="AY640" s="38"/>
      <c r="AZ640" s="139"/>
      <c r="BA640" s="139"/>
      <c r="BB640" s="139"/>
      <c r="BC640" s="139"/>
      <c r="BD640" s="139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</row>
    <row r="641" spans="1:96" ht="15.75">
      <c r="A641">
        <v>637</v>
      </c>
      <c r="E641" s="42">
        <v>12</v>
      </c>
      <c r="F641" s="133" t="s">
        <v>439</v>
      </c>
      <c r="G641" s="134"/>
      <c r="H641" s="60">
        <v>1</v>
      </c>
      <c r="I641" s="170" t="s">
        <v>556</v>
      </c>
      <c r="J641"/>
      <c r="O641" s="166">
        <v>0.5</v>
      </c>
      <c r="T641" s="166">
        <v>0.5</v>
      </c>
      <c r="Y641" s="166">
        <v>0.5</v>
      </c>
      <c r="AD641" s="166">
        <v>0</v>
      </c>
      <c r="AY641" s="38"/>
      <c r="AZ641" s="139"/>
      <c r="BA641" s="139"/>
      <c r="BB641" s="139"/>
      <c r="BC641" s="139"/>
      <c r="BD641" s="139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</row>
    <row r="642" spans="1:96" ht="15.75">
      <c r="A642">
        <v>638</v>
      </c>
      <c r="E642" s="42">
        <v>13</v>
      </c>
      <c r="F642" s="133" t="s">
        <v>440</v>
      </c>
      <c r="G642" s="134"/>
      <c r="H642" s="16">
        <v>1</v>
      </c>
      <c r="I642" s="172">
        <v>5</v>
      </c>
      <c r="J642"/>
      <c r="L642" s="166">
        <v>1</v>
      </c>
      <c r="O642" s="166">
        <v>1</v>
      </c>
      <c r="Q642" s="167">
        <v>1</v>
      </c>
      <c r="T642" s="166">
        <v>1</v>
      </c>
      <c r="V642" s="167">
        <v>1</v>
      </c>
      <c r="Y642" s="166">
        <v>1</v>
      </c>
      <c r="AA642" s="166">
        <v>1</v>
      </c>
      <c r="AD642" s="166">
        <v>1</v>
      </c>
      <c r="AF642" s="167">
        <v>1</v>
      </c>
      <c r="AY642" s="38"/>
      <c r="AZ642" s="139"/>
      <c r="BA642" s="139"/>
      <c r="BB642" s="139"/>
      <c r="BC642" s="139"/>
      <c r="BD642" s="139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</row>
    <row r="643" spans="1:96" ht="15.75">
      <c r="A643">
        <v>640</v>
      </c>
      <c r="E643" s="42">
        <v>15</v>
      </c>
      <c r="F643" s="133" t="s">
        <v>441</v>
      </c>
      <c r="G643" s="134"/>
      <c r="H643" s="16">
        <v>1</v>
      </c>
      <c r="I643" s="172" t="s">
        <v>556</v>
      </c>
      <c r="J643"/>
      <c r="O643" s="166">
        <v>1</v>
      </c>
      <c r="T643" s="166">
        <v>1</v>
      </c>
      <c r="Y643" s="166">
        <v>0.5</v>
      </c>
      <c r="AD643" s="166">
        <v>1</v>
      </c>
      <c r="AY643" s="38"/>
      <c r="AZ643" s="139"/>
      <c r="BA643" s="139"/>
      <c r="BB643" s="139"/>
      <c r="BC643" s="139"/>
      <c r="BD643" s="139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</row>
    <row r="644" spans="1:96" ht="15.75">
      <c r="A644">
        <v>641</v>
      </c>
      <c r="E644" s="42">
        <v>16</v>
      </c>
      <c r="F644" s="133" t="s">
        <v>442</v>
      </c>
      <c r="G644" s="134"/>
      <c r="H644" s="16">
        <v>1</v>
      </c>
      <c r="I644" s="172" t="s">
        <v>556</v>
      </c>
      <c r="J644"/>
      <c r="O644" s="166">
        <v>1</v>
      </c>
      <c r="T644" s="166">
        <v>1</v>
      </c>
      <c r="Y644" s="166">
        <v>0.5</v>
      </c>
      <c r="AD644" s="166">
        <v>1</v>
      </c>
      <c r="AY644" s="38"/>
      <c r="AZ644" s="139"/>
      <c r="BA644" s="139"/>
      <c r="BB644" s="139"/>
      <c r="BC644" s="139"/>
      <c r="BD644" s="139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</row>
    <row r="645" spans="1:96" ht="15.75">
      <c r="A645">
        <v>643</v>
      </c>
      <c r="E645" s="42">
        <v>18</v>
      </c>
      <c r="F645" s="133" t="s">
        <v>534</v>
      </c>
      <c r="G645" s="134"/>
      <c r="H645" s="60">
        <v>1</v>
      </c>
      <c r="I645" s="170" t="s">
        <v>557</v>
      </c>
      <c r="J645"/>
      <c r="O645" s="166">
        <v>0.5</v>
      </c>
      <c r="T645" s="166">
        <v>0.5</v>
      </c>
      <c r="AY645" s="38"/>
      <c r="AZ645" s="139"/>
      <c r="BA645" s="139"/>
      <c r="BB645" s="139"/>
      <c r="BC645" s="139"/>
      <c r="BD645" s="139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</row>
    <row r="646" spans="1:96" ht="15.75">
      <c r="A646">
        <v>642</v>
      </c>
      <c r="E646" s="42">
        <v>17</v>
      </c>
      <c r="F646" s="133" t="s">
        <v>535</v>
      </c>
      <c r="G646" s="134"/>
      <c r="H646" s="60">
        <v>1</v>
      </c>
      <c r="I646" s="170" t="s">
        <v>557</v>
      </c>
      <c r="J646"/>
      <c r="Y646" s="166">
        <v>1</v>
      </c>
      <c r="AD646" s="166">
        <v>1</v>
      </c>
      <c r="AY646" s="38"/>
      <c r="AZ646" s="139"/>
      <c r="BA646" s="139"/>
      <c r="BB646" s="139"/>
      <c r="BC646" s="139"/>
      <c r="BD646" s="139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</row>
    <row r="647" spans="1:77" s="13" customFormat="1" ht="15.75">
      <c r="A647">
        <v>644</v>
      </c>
      <c r="C647" s="150"/>
      <c r="D647" s="150"/>
      <c r="E647" s="55"/>
      <c r="F647" s="55"/>
      <c r="G647" s="55"/>
      <c r="H647" s="55"/>
      <c r="I647" s="170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38"/>
      <c r="AZ647" s="145"/>
      <c r="BA647" s="145"/>
      <c r="BB647" s="145"/>
      <c r="BC647" s="145"/>
      <c r="BD647" s="145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</row>
    <row r="648" spans="1:83" ht="15.75">
      <c r="A648">
        <v>645</v>
      </c>
      <c r="E648" s="45"/>
      <c r="F648" s="14"/>
      <c r="G648" s="7"/>
      <c r="H648" s="60"/>
      <c r="I648" s="170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  <c r="AQ648" s="141"/>
      <c r="AR648" s="141"/>
      <c r="AS648" s="141"/>
      <c r="AT648" s="141"/>
      <c r="AU648" s="141"/>
      <c r="AV648" s="141"/>
      <c r="AW648" s="141"/>
      <c r="AX648" s="141"/>
      <c r="AY648" s="140"/>
      <c r="AZ648" s="139"/>
      <c r="BA648" s="139"/>
      <c r="BB648" s="139"/>
      <c r="BC648" s="139"/>
      <c r="BD648" s="139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</row>
    <row r="649" spans="1:76" ht="18">
      <c r="A649">
        <v>646</v>
      </c>
      <c r="C649" s="51">
        <v>26</v>
      </c>
      <c r="E649" s="46"/>
      <c r="F649" s="47" t="s">
        <v>24</v>
      </c>
      <c r="G649" s="58"/>
      <c r="H649" s="58"/>
      <c r="I649" s="180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Y649" s="38"/>
      <c r="AZ649" s="139"/>
      <c r="BA649" s="139"/>
      <c r="BB649" s="139"/>
      <c r="BC649" s="139"/>
      <c r="BD649" s="139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</row>
    <row r="650" spans="1:76" ht="15.75">
      <c r="A650">
        <v>647</v>
      </c>
      <c r="E650" s="77"/>
      <c r="F650" s="79">
        <f>'RESUM MENSUAL ENVASOS'!F26</f>
        <v>4756</v>
      </c>
      <c r="G650" s="67"/>
      <c r="H650" s="67"/>
      <c r="I650" s="174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139"/>
      <c r="AY650" s="38"/>
      <c r="AZ650" s="139"/>
      <c r="BA650" s="139"/>
      <c r="BB650" s="139"/>
      <c r="BC650" s="139"/>
      <c r="BD650" s="139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</row>
    <row r="651" spans="1:76" ht="15.75">
      <c r="A651">
        <v>648</v>
      </c>
      <c r="E651" s="55"/>
      <c r="F651" s="43" t="s">
        <v>6</v>
      </c>
      <c r="G651" s="43"/>
      <c r="H651" s="60"/>
      <c r="I651" s="170"/>
      <c r="J651" s="143"/>
      <c r="K651" s="143">
        <f aca="true" t="shared" si="54" ref="K651:AC651">K7</f>
        <v>1</v>
      </c>
      <c r="L651" s="143">
        <f t="shared" si="54"/>
        <v>2</v>
      </c>
      <c r="M651" s="143">
        <f t="shared" si="54"/>
        <v>5</v>
      </c>
      <c r="N651" s="143">
        <f t="shared" si="54"/>
        <v>6</v>
      </c>
      <c r="O651" s="143">
        <f t="shared" si="54"/>
        <v>7</v>
      </c>
      <c r="P651" s="143">
        <f t="shared" si="54"/>
        <v>8</v>
      </c>
      <c r="Q651" s="143">
        <f t="shared" si="54"/>
        <v>9</v>
      </c>
      <c r="R651" s="143">
        <f t="shared" si="54"/>
        <v>12</v>
      </c>
      <c r="S651" s="143">
        <f t="shared" si="54"/>
        <v>13</v>
      </c>
      <c r="T651" s="143">
        <f t="shared" si="54"/>
        <v>14</v>
      </c>
      <c r="U651" s="143">
        <f t="shared" si="54"/>
        <v>15</v>
      </c>
      <c r="V651" s="143">
        <f t="shared" si="54"/>
        <v>16</v>
      </c>
      <c r="W651" s="143">
        <f t="shared" si="54"/>
        <v>19</v>
      </c>
      <c r="X651" s="143">
        <f t="shared" si="54"/>
        <v>20</v>
      </c>
      <c r="Y651" s="143">
        <f t="shared" si="54"/>
        <v>21</v>
      </c>
      <c r="Z651" s="143">
        <f t="shared" si="54"/>
        <v>22</v>
      </c>
      <c r="AA651" s="143">
        <f t="shared" si="54"/>
        <v>23</v>
      </c>
      <c r="AB651" s="143">
        <f t="shared" si="54"/>
        <v>26</v>
      </c>
      <c r="AC651" s="143">
        <f t="shared" si="54"/>
        <v>27</v>
      </c>
      <c r="AD651" s="143">
        <f aca="true" t="shared" si="55" ref="AD651:AR651">AD7</f>
        <v>28</v>
      </c>
      <c r="AE651" s="143">
        <f t="shared" si="55"/>
        <v>29</v>
      </c>
      <c r="AF651" s="143">
        <f t="shared" si="55"/>
        <v>30</v>
      </c>
      <c r="AG651" s="143">
        <f t="shared" si="55"/>
        <v>0</v>
      </c>
      <c r="AH651" s="143">
        <f t="shared" si="55"/>
        <v>0</v>
      </c>
      <c r="AI651" s="143">
        <f t="shared" si="55"/>
        <v>0</v>
      </c>
      <c r="AJ651" s="143">
        <f t="shared" si="55"/>
        <v>0</v>
      </c>
      <c r="AK651" s="143">
        <f t="shared" si="55"/>
        <v>0</v>
      </c>
      <c r="AL651" s="143">
        <f t="shared" si="55"/>
        <v>0</v>
      </c>
      <c r="AM651" s="143">
        <f t="shared" si="55"/>
        <v>0</v>
      </c>
      <c r="AN651" s="143">
        <f t="shared" si="55"/>
        <v>0</v>
      </c>
      <c r="AO651" s="143">
        <f t="shared" si="55"/>
        <v>0</v>
      </c>
      <c r="AP651" s="143">
        <f t="shared" si="55"/>
        <v>0</v>
      </c>
      <c r="AQ651" s="143">
        <f t="shared" si="55"/>
        <v>0</v>
      </c>
      <c r="AR651" s="143">
        <f t="shared" si="55"/>
        <v>0</v>
      </c>
      <c r="AS651" s="143">
        <f aca="true" t="shared" si="56" ref="AS651:AX651">AS7</f>
        <v>0</v>
      </c>
      <c r="AT651" s="143">
        <f t="shared" si="56"/>
        <v>0</v>
      </c>
      <c r="AU651" s="143">
        <f t="shared" si="56"/>
        <v>0</v>
      </c>
      <c r="AV651" s="143">
        <f t="shared" si="56"/>
        <v>0</v>
      </c>
      <c r="AW651" s="143">
        <f t="shared" si="56"/>
        <v>0</v>
      </c>
      <c r="AX651" s="143">
        <f t="shared" si="56"/>
        <v>0</v>
      </c>
      <c r="AY651" s="38"/>
      <c r="AZ651" s="139"/>
      <c r="BA651" s="139"/>
      <c r="BB651" s="139"/>
      <c r="BC651" s="139"/>
      <c r="BD651" s="139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</row>
    <row r="652" spans="1:76" ht="15.75">
      <c r="A652">
        <v>649</v>
      </c>
      <c r="E652" s="42">
        <v>1</v>
      </c>
      <c r="F652" s="133" t="s">
        <v>427</v>
      </c>
      <c r="G652" s="134"/>
      <c r="H652" s="60">
        <v>1</v>
      </c>
      <c r="I652" s="170">
        <v>5</v>
      </c>
      <c r="K652" s="166">
        <v>1</v>
      </c>
      <c r="L652" s="139"/>
      <c r="M652" s="139"/>
      <c r="N652" s="139"/>
      <c r="O652" s="139"/>
      <c r="P652" s="166">
        <v>0.5</v>
      </c>
      <c r="Q652" s="139"/>
      <c r="R652" s="139"/>
      <c r="S652" s="139"/>
      <c r="T652" s="139"/>
      <c r="U652" s="166">
        <v>0.5</v>
      </c>
      <c r="V652" s="139"/>
      <c r="W652" s="139"/>
      <c r="X652" s="139"/>
      <c r="Y652" s="139"/>
      <c r="Z652" s="166">
        <v>1</v>
      </c>
      <c r="AA652" s="139"/>
      <c r="AB652" s="139"/>
      <c r="AC652" s="139"/>
      <c r="AD652" s="139"/>
      <c r="AE652" s="166">
        <v>1</v>
      </c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8"/>
      <c r="AZ652" s="139"/>
      <c r="BA652" s="139"/>
      <c r="BB652" s="139"/>
      <c r="BC652" s="139"/>
      <c r="BD652" s="139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</row>
    <row r="653" spans="1:76" ht="15.75">
      <c r="A653">
        <v>650</v>
      </c>
      <c r="E653" s="42">
        <v>2</v>
      </c>
      <c r="F653" s="133" t="s">
        <v>72</v>
      </c>
      <c r="G653" s="134">
        <v>1</v>
      </c>
      <c r="H653" s="60">
        <v>1</v>
      </c>
      <c r="I653" s="170">
        <v>5</v>
      </c>
      <c r="J653" s="143"/>
      <c r="K653" s="166">
        <v>1</v>
      </c>
      <c r="L653" s="139"/>
      <c r="M653" s="166">
        <v>1</v>
      </c>
      <c r="N653" s="139"/>
      <c r="O653" s="139"/>
      <c r="P653" s="166">
        <v>0.5</v>
      </c>
      <c r="Q653" s="139"/>
      <c r="R653" s="166">
        <v>1</v>
      </c>
      <c r="S653" s="139"/>
      <c r="T653" s="139"/>
      <c r="U653" s="166">
        <v>0.5</v>
      </c>
      <c r="V653" s="139"/>
      <c r="W653" s="167">
        <v>1</v>
      </c>
      <c r="X653" s="139"/>
      <c r="Y653" s="139"/>
      <c r="Z653" s="166">
        <v>0.5</v>
      </c>
      <c r="AA653" s="139"/>
      <c r="AB653" s="166">
        <v>1</v>
      </c>
      <c r="AC653" s="139"/>
      <c r="AD653" s="139"/>
      <c r="AE653" s="166">
        <v>0.5</v>
      </c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39"/>
      <c r="AY653" s="38"/>
      <c r="AZ653" s="139"/>
      <c r="BA653" s="139"/>
      <c r="BB653" s="139"/>
      <c r="BC653" s="139"/>
      <c r="BD653" s="139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</row>
    <row r="654" spans="1:76" ht="15.75">
      <c r="A654">
        <v>651</v>
      </c>
      <c r="E654" s="42">
        <v>3</v>
      </c>
      <c r="F654" s="133" t="s">
        <v>536</v>
      </c>
      <c r="G654" s="134">
        <v>1</v>
      </c>
      <c r="H654" s="16">
        <v>1</v>
      </c>
      <c r="I654" s="172">
        <v>5</v>
      </c>
      <c r="K654" s="166">
        <v>1</v>
      </c>
      <c r="L654" s="139"/>
      <c r="M654" s="166">
        <v>1</v>
      </c>
      <c r="N654" s="139"/>
      <c r="O654" s="139"/>
      <c r="P654" s="166">
        <v>1</v>
      </c>
      <c r="Q654" s="139"/>
      <c r="R654" s="166">
        <v>1</v>
      </c>
      <c r="S654" s="139"/>
      <c r="T654" s="139"/>
      <c r="U654" s="166">
        <v>1</v>
      </c>
      <c r="V654" s="139"/>
      <c r="W654" s="166">
        <v>1</v>
      </c>
      <c r="X654" s="139"/>
      <c r="Y654" s="139"/>
      <c r="Z654" s="166">
        <v>0.5</v>
      </c>
      <c r="AA654" s="139"/>
      <c r="AB654" s="166">
        <v>1</v>
      </c>
      <c r="AC654" s="139"/>
      <c r="AD654" s="139"/>
      <c r="AE654" s="166">
        <v>1</v>
      </c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8"/>
      <c r="AZ654" s="139"/>
      <c r="BA654" s="139"/>
      <c r="BB654" s="139"/>
      <c r="BC654" s="139"/>
      <c r="BD654" s="139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</row>
    <row r="655" spans="1:76" ht="15.75">
      <c r="A655">
        <v>652</v>
      </c>
      <c r="E655" s="42">
        <v>4</v>
      </c>
      <c r="F655" s="133" t="s">
        <v>121</v>
      </c>
      <c r="G655" s="134">
        <v>1</v>
      </c>
      <c r="H655" s="16">
        <v>1</v>
      </c>
      <c r="I655" s="172">
        <v>5</v>
      </c>
      <c r="J655" s="143"/>
      <c r="K655" s="166">
        <v>1</v>
      </c>
      <c r="L655" s="139"/>
      <c r="M655" s="166">
        <v>1</v>
      </c>
      <c r="N655" s="139"/>
      <c r="O655" s="139"/>
      <c r="P655" s="166">
        <v>1</v>
      </c>
      <c r="Q655" s="139"/>
      <c r="R655" s="166">
        <v>1</v>
      </c>
      <c r="S655" s="139"/>
      <c r="T655" s="139"/>
      <c r="U655" s="166">
        <v>1</v>
      </c>
      <c r="V655" s="139"/>
      <c r="W655" s="166">
        <v>1</v>
      </c>
      <c r="X655" s="139"/>
      <c r="Y655" s="139"/>
      <c r="Z655" s="166">
        <v>1</v>
      </c>
      <c r="AA655" s="139"/>
      <c r="AB655" s="167">
        <v>1</v>
      </c>
      <c r="AC655" s="139"/>
      <c r="AD655" s="139"/>
      <c r="AE655" s="166">
        <v>1</v>
      </c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143"/>
      <c r="AU655" s="143"/>
      <c r="AV655" s="143"/>
      <c r="AW655" s="143"/>
      <c r="AX655" s="39"/>
      <c r="AY655" s="38"/>
      <c r="AZ655" s="139"/>
      <c r="BA655" s="139"/>
      <c r="BB655" s="139"/>
      <c r="BC655" s="139"/>
      <c r="BD655" s="139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</row>
    <row r="656" spans="1:76" ht="15.75">
      <c r="A656">
        <v>653</v>
      </c>
      <c r="E656" s="42">
        <v>5</v>
      </c>
      <c r="F656" s="133" t="s">
        <v>428</v>
      </c>
      <c r="G656" s="134">
        <v>1</v>
      </c>
      <c r="H656" s="60">
        <v>1</v>
      </c>
      <c r="I656" s="170">
        <v>5</v>
      </c>
      <c r="K656" s="166">
        <v>1</v>
      </c>
      <c r="L656" s="139"/>
      <c r="M656" s="139"/>
      <c r="N656" s="139"/>
      <c r="O656" s="139"/>
      <c r="P656" s="166">
        <v>1</v>
      </c>
      <c r="Q656" s="139"/>
      <c r="R656" s="166">
        <v>1</v>
      </c>
      <c r="S656" s="139"/>
      <c r="T656" s="139"/>
      <c r="U656" s="166">
        <v>1</v>
      </c>
      <c r="V656" s="139"/>
      <c r="W656" s="139"/>
      <c r="X656" s="139"/>
      <c r="Y656" s="139"/>
      <c r="Z656" s="166">
        <v>1</v>
      </c>
      <c r="AA656" s="139"/>
      <c r="AB656" s="139"/>
      <c r="AC656" s="139"/>
      <c r="AD656" s="139"/>
      <c r="AE656" s="166">
        <v>1</v>
      </c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8"/>
      <c r="AZ656" s="139"/>
      <c r="BA656" s="139"/>
      <c r="BB656" s="139"/>
      <c r="BC656" s="139"/>
      <c r="BD656" s="139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</row>
    <row r="657" spans="1:76" ht="15.75">
      <c r="A657">
        <v>654</v>
      </c>
      <c r="E657" s="42">
        <v>6</v>
      </c>
      <c r="F657" s="133" t="s">
        <v>537</v>
      </c>
      <c r="G657" s="134">
        <v>1</v>
      </c>
      <c r="H657" s="16">
        <v>1</v>
      </c>
      <c r="I657" s="172" t="s">
        <v>556</v>
      </c>
      <c r="J657" s="143"/>
      <c r="K657" s="166">
        <v>1</v>
      </c>
      <c r="L657" s="139"/>
      <c r="M657" s="166">
        <v>1</v>
      </c>
      <c r="N657" s="139"/>
      <c r="O657" s="139"/>
      <c r="P657" s="166">
        <v>1</v>
      </c>
      <c r="Q657" s="139"/>
      <c r="R657" s="166">
        <v>1</v>
      </c>
      <c r="S657" s="139"/>
      <c r="T657" s="139"/>
      <c r="U657" s="166">
        <v>1</v>
      </c>
      <c r="V657" s="139"/>
      <c r="W657" s="166">
        <v>1</v>
      </c>
      <c r="X657" s="139"/>
      <c r="Y657" s="139"/>
      <c r="Z657" s="166">
        <v>1</v>
      </c>
      <c r="AA657" s="139"/>
      <c r="AB657" s="166">
        <v>1</v>
      </c>
      <c r="AC657" s="139"/>
      <c r="AD657" s="139"/>
      <c r="AE657" s="166">
        <v>1</v>
      </c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143"/>
      <c r="AU657" s="143"/>
      <c r="AV657" s="143"/>
      <c r="AW657" s="143"/>
      <c r="AX657" s="39"/>
      <c r="AY657" s="38"/>
      <c r="AZ657" s="139"/>
      <c r="BA657" s="139"/>
      <c r="BB657" s="139"/>
      <c r="BC657" s="139"/>
      <c r="BD657" s="139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</row>
    <row r="658" spans="1:76" ht="15.75">
      <c r="A658">
        <v>655</v>
      </c>
      <c r="E658" s="42">
        <v>7</v>
      </c>
      <c r="F658" s="133" t="s">
        <v>538</v>
      </c>
      <c r="G658" s="134"/>
      <c r="H658" s="16">
        <v>1</v>
      </c>
      <c r="I658" s="172" t="s">
        <v>556</v>
      </c>
      <c r="K658" s="166">
        <v>1</v>
      </c>
      <c r="L658" s="139"/>
      <c r="M658" s="139"/>
      <c r="N658" s="139"/>
      <c r="O658" s="139"/>
      <c r="P658" s="166">
        <v>1</v>
      </c>
      <c r="Q658" s="139"/>
      <c r="R658" s="139"/>
      <c r="S658" s="139"/>
      <c r="T658" s="139"/>
      <c r="U658" s="166">
        <v>1</v>
      </c>
      <c r="V658" s="139"/>
      <c r="W658" s="139"/>
      <c r="X658" s="139"/>
      <c r="Y658" s="139"/>
      <c r="Z658" s="166">
        <v>0.5</v>
      </c>
      <c r="AA658" s="139"/>
      <c r="AB658" s="139"/>
      <c r="AC658" s="139"/>
      <c r="AD658" s="139"/>
      <c r="AE658" s="166">
        <v>0.5</v>
      </c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8"/>
      <c r="AZ658" s="139"/>
      <c r="BA658" s="139"/>
      <c r="BB658" s="139"/>
      <c r="BC658" s="139"/>
      <c r="BD658" s="139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</row>
    <row r="659" spans="1:76" ht="15.75">
      <c r="A659">
        <v>656</v>
      </c>
      <c r="E659" s="42">
        <v>8</v>
      </c>
      <c r="F659" s="133" t="s">
        <v>429</v>
      </c>
      <c r="G659" s="134"/>
      <c r="H659" s="16">
        <v>1</v>
      </c>
      <c r="I659" s="172" t="s">
        <v>556</v>
      </c>
      <c r="J659" s="143"/>
      <c r="K659" s="166">
        <v>1</v>
      </c>
      <c r="L659" s="139"/>
      <c r="M659" s="139"/>
      <c r="N659" s="139"/>
      <c r="O659" s="139"/>
      <c r="P659" s="166">
        <v>1</v>
      </c>
      <c r="Q659" s="139"/>
      <c r="R659" s="139"/>
      <c r="S659" s="139"/>
      <c r="T659" s="139"/>
      <c r="U659" s="166">
        <v>1</v>
      </c>
      <c r="V659" s="139"/>
      <c r="W659" s="139"/>
      <c r="X659" s="139"/>
      <c r="Y659" s="139"/>
      <c r="Z659" s="166">
        <v>0.5</v>
      </c>
      <c r="AA659" s="139"/>
      <c r="AB659" s="139"/>
      <c r="AC659" s="139"/>
      <c r="AD659" s="139"/>
      <c r="AE659" s="166">
        <v>1</v>
      </c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  <c r="AV659" s="143"/>
      <c r="AW659" s="143"/>
      <c r="AX659" s="39"/>
      <c r="AY659" s="38"/>
      <c r="AZ659" s="139"/>
      <c r="BA659" s="139"/>
      <c r="BB659" s="139"/>
      <c r="BC659" s="139"/>
      <c r="BD659" s="139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</row>
    <row r="660" spans="1:76" ht="15.75">
      <c r="A660">
        <v>657</v>
      </c>
      <c r="E660" s="42">
        <v>9</v>
      </c>
      <c r="F660" s="133" t="s">
        <v>430</v>
      </c>
      <c r="G660" s="134"/>
      <c r="H660" s="60">
        <v>1</v>
      </c>
      <c r="I660" s="170" t="s">
        <v>556</v>
      </c>
      <c r="K660" s="166">
        <v>1</v>
      </c>
      <c r="L660" s="139"/>
      <c r="M660" s="139"/>
      <c r="N660" s="139"/>
      <c r="O660" s="139"/>
      <c r="P660" s="166">
        <v>1</v>
      </c>
      <c r="Q660" s="139"/>
      <c r="R660" s="139"/>
      <c r="S660" s="139"/>
      <c r="T660" s="139"/>
      <c r="U660" s="166">
        <v>0.5</v>
      </c>
      <c r="V660" s="139"/>
      <c r="W660" s="139"/>
      <c r="X660" s="139"/>
      <c r="Y660" s="139"/>
      <c r="Z660" s="166">
        <v>1</v>
      </c>
      <c r="AA660" s="139"/>
      <c r="AB660" s="139"/>
      <c r="AC660" s="139"/>
      <c r="AD660" s="139"/>
      <c r="AE660" s="166">
        <v>1</v>
      </c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8"/>
      <c r="AZ660" s="139"/>
      <c r="BA660" s="139"/>
      <c r="BB660" s="139"/>
      <c r="BC660" s="139"/>
      <c r="BD660" s="139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</row>
    <row r="661" spans="1:76" ht="15.75">
      <c r="A661">
        <v>658</v>
      </c>
      <c r="E661" s="42">
        <v>10</v>
      </c>
      <c r="F661" s="133" t="s">
        <v>141</v>
      </c>
      <c r="G661" s="134"/>
      <c r="H661" s="16">
        <v>1</v>
      </c>
      <c r="I661" s="172" t="s">
        <v>556</v>
      </c>
      <c r="J661" s="143"/>
      <c r="K661" s="166">
        <v>0.5</v>
      </c>
      <c r="L661" s="139"/>
      <c r="M661" s="139"/>
      <c r="N661" s="139"/>
      <c r="O661" s="139"/>
      <c r="P661" s="166">
        <v>1</v>
      </c>
      <c r="Q661" s="139"/>
      <c r="R661" s="139"/>
      <c r="S661" s="139"/>
      <c r="T661" s="139"/>
      <c r="U661" s="166">
        <v>0.5</v>
      </c>
      <c r="V661" s="139"/>
      <c r="W661" s="139"/>
      <c r="X661" s="139"/>
      <c r="Y661" s="139"/>
      <c r="Z661" s="166">
        <v>1</v>
      </c>
      <c r="AA661" s="139"/>
      <c r="AB661" s="139"/>
      <c r="AC661" s="139"/>
      <c r="AD661" s="139"/>
      <c r="AE661" s="166">
        <v>1</v>
      </c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  <c r="AQ661" s="143"/>
      <c r="AR661" s="143"/>
      <c r="AS661" s="143"/>
      <c r="AT661" s="143"/>
      <c r="AU661" s="143"/>
      <c r="AV661" s="143"/>
      <c r="AW661" s="143"/>
      <c r="AX661" s="39"/>
      <c r="AY661" s="38"/>
      <c r="AZ661" s="139"/>
      <c r="BA661" s="139"/>
      <c r="BB661" s="139"/>
      <c r="BC661" s="139"/>
      <c r="BD661" s="139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</row>
    <row r="662" spans="1:76" ht="15.75">
      <c r="A662">
        <v>659</v>
      </c>
      <c r="E662" s="42">
        <v>11</v>
      </c>
      <c r="F662" s="133" t="s">
        <v>539</v>
      </c>
      <c r="G662" s="134"/>
      <c r="H662" s="60">
        <v>1</v>
      </c>
      <c r="I662" s="170" t="s">
        <v>556</v>
      </c>
      <c r="K662" s="166">
        <v>1</v>
      </c>
      <c r="L662" s="139"/>
      <c r="M662" s="139"/>
      <c r="N662" s="139"/>
      <c r="O662" s="139"/>
      <c r="P662" s="166">
        <v>1</v>
      </c>
      <c r="Q662" s="139"/>
      <c r="R662" s="139"/>
      <c r="S662" s="139"/>
      <c r="T662" s="139"/>
      <c r="U662" s="166">
        <v>1</v>
      </c>
      <c r="V662" s="139"/>
      <c r="W662" s="139"/>
      <c r="X662" s="139"/>
      <c r="Y662" s="139"/>
      <c r="Z662" s="166">
        <v>1</v>
      </c>
      <c r="AA662" s="139"/>
      <c r="AB662" s="139"/>
      <c r="AC662" s="139"/>
      <c r="AD662" s="139"/>
      <c r="AE662" s="166">
        <v>1</v>
      </c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8"/>
      <c r="AZ662" s="139"/>
      <c r="BA662" s="139"/>
      <c r="BB662" s="139"/>
      <c r="BC662" s="139"/>
      <c r="BD662" s="139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</row>
    <row r="663" spans="1:76" ht="15.75">
      <c r="A663">
        <v>660</v>
      </c>
      <c r="E663" s="42">
        <v>12</v>
      </c>
      <c r="F663" s="133" t="s">
        <v>431</v>
      </c>
      <c r="G663" s="134">
        <v>1</v>
      </c>
      <c r="H663" s="16">
        <v>1</v>
      </c>
      <c r="I663" s="172">
        <v>5</v>
      </c>
      <c r="J663" s="143"/>
      <c r="K663" s="166">
        <v>0.5</v>
      </c>
      <c r="L663" s="139"/>
      <c r="M663" s="166">
        <v>1</v>
      </c>
      <c r="N663" s="139"/>
      <c r="O663" s="139"/>
      <c r="P663" s="166">
        <v>1</v>
      </c>
      <c r="Q663" s="139"/>
      <c r="R663" s="166">
        <v>1</v>
      </c>
      <c r="S663" s="139"/>
      <c r="T663" s="139"/>
      <c r="U663" s="166">
        <v>1</v>
      </c>
      <c r="V663" s="139"/>
      <c r="W663" s="166">
        <v>1</v>
      </c>
      <c r="X663" s="139"/>
      <c r="Y663" s="139"/>
      <c r="Z663" s="166">
        <v>0.5</v>
      </c>
      <c r="AA663" s="139"/>
      <c r="AB663" s="166">
        <v>1</v>
      </c>
      <c r="AC663" s="139"/>
      <c r="AD663" s="139"/>
      <c r="AE663" s="166">
        <v>1</v>
      </c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  <c r="AQ663" s="143"/>
      <c r="AR663" s="143"/>
      <c r="AS663" s="143"/>
      <c r="AT663" s="143"/>
      <c r="AU663" s="143"/>
      <c r="AV663" s="143"/>
      <c r="AW663" s="143"/>
      <c r="AX663" s="39"/>
      <c r="AY663" s="38"/>
      <c r="AZ663" s="139"/>
      <c r="BA663" s="139"/>
      <c r="BB663" s="139"/>
      <c r="BC663" s="139"/>
      <c r="BD663" s="139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</row>
    <row r="664" spans="1:76" ht="15.75">
      <c r="A664">
        <v>661</v>
      </c>
      <c r="E664" s="42">
        <v>13</v>
      </c>
      <c r="F664" s="133" t="s">
        <v>432</v>
      </c>
      <c r="G664" s="134"/>
      <c r="H664" s="16">
        <v>1</v>
      </c>
      <c r="I664" s="172" t="s">
        <v>556</v>
      </c>
      <c r="K664" s="166">
        <v>1</v>
      </c>
      <c r="L664" s="139"/>
      <c r="M664" s="139"/>
      <c r="N664" s="139"/>
      <c r="O664" s="139"/>
      <c r="P664" s="166">
        <v>0.5</v>
      </c>
      <c r="Q664" s="139"/>
      <c r="R664" s="139"/>
      <c r="S664" s="139"/>
      <c r="T664" s="139"/>
      <c r="U664" s="166">
        <v>0.5</v>
      </c>
      <c r="V664" s="139"/>
      <c r="W664" s="139"/>
      <c r="X664" s="139"/>
      <c r="Y664" s="139"/>
      <c r="Z664" s="166">
        <v>1</v>
      </c>
      <c r="AA664" s="139"/>
      <c r="AB664" s="139"/>
      <c r="AC664" s="139"/>
      <c r="AD664" s="139"/>
      <c r="AE664" s="166">
        <v>0.5</v>
      </c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8"/>
      <c r="AZ664" s="139"/>
      <c r="BA664" s="139"/>
      <c r="BB664" s="139"/>
      <c r="BC664" s="139"/>
      <c r="BD664" s="139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</row>
    <row r="665" spans="1:56" ht="15.75">
      <c r="A665">
        <v>662</v>
      </c>
      <c r="E665" s="42">
        <v>14</v>
      </c>
      <c r="F665" s="133" t="s">
        <v>540</v>
      </c>
      <c r="G665" s="134"/>
      <c r="H665" s="16">
        <v>1</v>
      </c>
      <c r="I665" s="172" t="s">
        <v>556</v>
      </c>
      <c r="J665" s="143"/>
      <c r="K665" s="166">
        <v>0.5</v>
      </c>
      <c r="L665" s="139"/>
      <c r="M665" s="139"/>
      <c r="N665" s="139"/>
      <c r="O665" s="139"/>
      <c r="P665" s="166">
        <v>1</v>
      </c>
      <c r="Q665" s="139"/>
      <c r="R665" s="139"/>
      <c r="S665" s="139"/>
      <c r="T665" s="139"/>
      <c r="U665" s="166">
        <v>1</v>
      </c>
      <c r="V665" s="139"/>
      <c r="W665" s="139"/>
      <c r="X665" s="139"/>
      <c r="Y665" s="139"/>
      <c r="Z665" s="166">
        <v>1</v>
      </c>
      <c r="AA665" s="139"/>
      <c r="AB665" s="139"/>
      <c r="AC665" s="139"/>
      <c r="AD665" s="139"/>
      <c r="AE665" s="166">
        <v>1</v>
      </c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143"/>
      <c r="AU665" s="143"/>
      <c r="AV665" s="143"/>
      <c r="AW665" s="143"/>
      <c r="AX665" s="39"/>
      <c r="AY665" s="38"/>
      <c r="AZ665" s="139"/>
      <c r="BA665" s="139"/>
      <c r="BB665" s="139"/>
      <c r="BC665" s="139"/>
      <c r="BD665" s="139"/>
    </row>
    <row r="666" spans="1:96" ht="15.75">
      <c r="A666">
        <v>663</v>
      </c>
      <c r="E666" s="42">
        <v>15</v>
      </c>
      <c r="F666" s="133" t="s">
        <v>433</v>
      </c>
      <c r="G666" s="134"/>
      <c r="H666" s="16">
        <v>1</v>
      </c>
      <c r="I666" s="172">
        <v>5</v>
      </c>
      <c r="K666" s="166">
        <v>0.5</v>
      </c>
      <c r="L666" s="139"/>
      <c r="M666" s="139"/>
      <c r="N666" s="139"/>
      <c r="O666" s="139"/>
      <c r="P666" s="166">
        <v>0.5</v>
      </c>
      <c r="Q666" s="139"/>
      <c r="R666" s="139"/>
      <c r="S666" s="139"/>
      <c r="T666" s="139"/>
      <c r="U666" s="166">
        <v>0.5</v>
      </c>
      <c r="V666" s="139"/>
      <c r="W666" s="139"/>
      <c r="X666" s="139"/>
      <c r="Y666" s="139"/>
      <c r="Z666" s="166">
        <v>0.5</v>
      </c>
      <c r="AA666" s="139"/>
      <c r="AB666" s="139"/>
      <c r="AC666" s="139"/>
      <c r="AD666" s="139"/>
      <c r="AE666" s="167">
        <v>1</v>
      </c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8"/>
      <c r="AZ666" s="139"/>
      <c r="BA666" s="139"/>
      <c r="BB666" s="139"/>
      <c r="BC666" s="139"/>
      <c r="BD666" s="139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</row>
    <row r="667" spans="1:96" ht="15.75">
      <c r="A667">
        <v>664</v>
      </c>
      <c r="E667" s="42">
        <v>16</v>
      </c>
      <c r="F667" s="133" t="s">
        <v>434</v>
      </c>
      <c r="G667" s="134"/>
      <c r="H667" s="16">
        <v>1</v>
      </c>
      <c r="I667" s="172">
        <v>5</v>
      </c>
      <c r="J667" s="143"/>
      <c r="K667" s="166">
        <v>1</v>
      </c>
      <c r="L667" s="139"/>
      <c r="M667" s="139"/>
      <c r="N667" s="139"/>
      <c r="O667" s="139"/>
      <c r="P667" s="166">
        <v>0</v>
      </c>
      <c r="Q667" s="139"/>
      <c r="R667" s="139"/>
      <c r="S667" s="139"/>
      <c r="T667" s="139"/>
      <c r="U667" s="166">
        <v>1</v>
      </c>
      <c r="V667" s="139"/>
      <c r="W667" s="139"/>
      <c r="X667" s="139"/>
      <c r="Y667" s="139"/>
      <c r="Z667" s="166">
        <v>0.5</v>
      </c>
      <c r="AA667" s="139"/>
      <c r="AB667" s="139"/>
      <c r="AC667" s="139"/>
      <c r="AD667" s="139"/>
      <c r="AE667" s="166">
        <v>0.5</v>
      </c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143"/>
      <c r="AU667" s="143"/>
      <c r="AV667" s="143"/>
      <c r="AW667" s="143"/>
      <c r="AX667" s="39"/>
      <c r="AY667" s="38"/>
      <c r="AZ667" s="139"/>
      <c r="BA667" s="139"/>
      <c r="BB667" s="139"/>
      <c r="BC667" s="139"/>
      <c r="BD667" s="139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</row>
    <row r="668" spans="1:96" ht="15.75">
      <c r="A668">
        <v>665</v>
      </c>
      <c r="E668" s="42">
        <v>17</v>
      </c>
      <c r="F668" s="133" t="s">
        <v>120</v>
      </c>
      <c r="G668" s="134"/>
      <c r="H668" s="16">
        <v>1</v>
      </c>
      <c r="I668" s="172" t="s">
        <v>556</v>
      </c>
      <c r="K668" s="166">
        <v>1</v>
      </c>
      <c r="L668" s="139"/>
      <c r="M668" s="139"/>
      <c r="N668" s="139"/>
      <c r="O668" s="139"/>
      <c r="P668" s="166">
        <v>0.5</v>
      </c>
      <c r="Q668" s="139"/>
      <c r="R668" s="139"/>
      <c r="S668" s="139"/>
      <c r="T668" s="139"/>
      <c r="U668" s="166">
        <v>1</v>
      </c>
      <c r="V668" s="139"/>
      <c r="W668" s="139"/>
      <c r="X668" s="139"/>
      <c r="Y668" s="139"/>
      <c r="Z668" s="166">
        <v>1</v>
      </c>
      <c r="AA668" s="139"/>
      <c r="AB668" s="139"/>
      <c r="AC668" s="139"/>
      <c r="AD668" s="139"/>
      <c r="AE668" s="166">
        <v>1</v>
      </c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8"/>
      <c r="AZ668" s="139"/>
      <c r="BA668" s="139"/>
      <c r="BB668" s="139"/>
      <c r="BC668" s="139"/>
      <c r="BD668" s="139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</row>
    <row r="669" spans="1:96" ht="15.75">
      <c r="A669">
        <v>666</v>
      </c>
      <c r="E669" s="42">
        <v>18</v>
      </c>
      <c r="F669" s="133" t="s">
        <v>151</v>
      </c>
      <c r="G669" s="134"/>
      <c r="H669" s="60">
        <v>1</v>
      </c>
      <c r="I669" s="170">
        <v>5</v>
      </c>
      <c r="K669" s="166">
        <v>0</v>
      </c>
      <c r="L669" s="139"/>
      <c r="M669" s="139"/>
      <c r="N669" s="139"/>
      <c r="O669" s="139"/>
      <c r="P669" s="166">
        <v>0</v>
      </c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  <c r="AA669" s="139"/>
      <c r="AB669" s="139"/>
      <c r="AC669" s="139"/>
      <c r="AD669" s="1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8"/>
      <c r="AZ669" s="139"/>
      <c r="BA669" s="139"/>
      <c r="BB669" s="139"/>
      <c r="BC669" s="139"/>
      <c r="BD669" s="139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</row>
    <row r="670" spans="1:57" ht="15.75">
      <c r="A670">
        <v>667</v>
      </c>
      <c r="E670" s="55"/>
      <c r="F670" s="55"/>
      <c r="G670" s="55"/>
      <c r="H670" s="55"/>
      <c r="I670" s="170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  <c r="AA670" s="139"/>
      <c r="AB670" s="139"/>
      <c r="AC670" s="139"/>
      <c r="AD670" s="139"/>
      <c r="AE670" s="139"/>
      <c r="AF670" s="139"/>
      <c r="AG670" s="139"/>
      <c r="AH670" s="139"/>
      <c r="AI670" s="139"/>
      <c r="AJ670" s="139"/>
      <c r="AK670" s="139"/>
      <c r="AL670" s="139"/>
      <c r="AM670" s="139"/>
      <c r="AN670" s="139"/>
      <c r="AO670" s="139"/>
      <c r="AP670" s="139"/>
      <c r="AQ670" s="139"/>
      <c r="AR670" s="139"/>
      <c r="AS670" s="139"/>
      <c r="AT670" s="139"/>
      <c r="AU670" s="139"/>
      <c r="AV670" s="139"/>
      <c r="AW670" s="139"/>
      <c r="AX670" s="139"/>
      <c r="AY670" s="38"/>
      <c r="AZ670" s="139"/>
      <c r="BA670" s="139"/>
      <c r="BB670" s="139"/>
      <c r="BC670" s="139"/>
      <c r="BD670" s="139"/>
      <c r="BE670" s="1"/>
    </row>
    <row r="671" spans="1:78" ht="15">
      <c r="A671">
        <v>668</v>
      </c>
      <c r="C671"/>
      <c r="D671"/>
      <c r="E671"/>
      <c r="G671"/>
      <c r="H671"/>
      <c r="I671" s="172"/>
      <c r="J671"/>
      <c r="AZ67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</row>
    <row r="672" spans="11:52" ht="15.75"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K672" s="30"/>
      <c r="AL672" s="30"/>
      <c r="AM672" s="30"/>
      <c r="AN672" s="30"/>
      <c r="AO672" s="30"/>
      <c r="AP672" s="30"/>
      <c r="AQ672" s="30"/>
      <c r="AR672" s="30"/>
      <c r="AS672" s="30"/>
      <c r="AY672" s="34"/>
      <c r="AZ672"/>
    </row>
    <row r="673" spans="11:52" ht="15.75"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K673" s="30"/>
      <c r="AL673" s="30"/>
      <c r="AM673" s="30"/>
      <c r="AN673" s="30"/>
      <c r="AO673" s="30"/>
      <c r="AP673" s="30"/>
      <c r="AQ673" s="30"/>
      <c r="AR673" s="30"/>
      <c r="AS673" s="30"/>
      <c r="AY673" s="34"/>
      <c r="AZ673"/>
    </row>
    <row r="674" spans="11:52" ht="15.75"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K674" s="30"/>
      <c r="AL674" s="30"/>
      <c r="AM674" s="30"/>
      <c r="AN674" s="30"/>
      <c r="AO674" s="30"/>
      <c r="AP674" s="30"/>
      <c r="AQ674" s="30"/>
      <c r="AR674" s="30"/>
      <c r="AS674" s="30"/>
      <c r="AY674" s="34"/>
      <c r="AZ674"/>
    </row>
    <row r="675" spans="11:52" ht="15.75"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K675" s="30"/>
      <c r="AL675" s="30"/>
      <c r="AM675" s="30"/>
      <c r="AN675" s="30"/>
      <c r="AO675" s="30"/>
      <c r="AP675" s="30"/>
      <c r="AQ675" s="30"/>
      <c r="AR675" s="30"/>
      <c r="AS675" s="30"/>
      <c r="AY675" s="34"/>
      <c r="AZ675"/>
    </row>
    <row r="676" spans="11:52" ht="15.75"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K676" s="30"/>
      <c r="AL676" s="30"/>
      <c r="AM676" s="30"/>
      <c r="AN676" s="30"/>
      <c r="AO676" s="30"/>
      <c r="AP676" s="30"/>
      <c r="AQ676" s="30"/>
      <c r="AR676" s="30"/>
      <c r="AS676" s="30"/>
      <c r="AY676" s="34"/>
      <c r="AZ676"/>
    </row>
    <row r="677" spans="11:52" ht="15.75"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K677" s="30"/>
      <c r="AL677" s="30"/>
      <c r="AM677" s="30"/>
      <c r="AN677" s="30"/>
      <c r="AO677" s="30"/>
      <c r="AP677" s="30"/>
      <c r="AQ677" s="30"/>
      <c r="AR677" s="30"/>
      <c r="AS677" s="30"/>
      <c r="AY677" s="34"/>
      <c r="AZ677"/>
    </row>
    <row r="678" spans="11:52" ht="15.75"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K678" s="30"/>
      <c r="AL678" s="30"/>
      <c r="AM678" s="30"/>
      <c r="AN678" s="30"/>
      <c r="AO678" s="30"/>
      <c r="AP678" s="30"/>
      <c r="AQ678" s="30"/>
      <c r="AR678" s="30"/>
      <c r="AS678" s="30"/>
      <c r="AY678" s="34"/>
      <c r="AZ678"/>
    </row>
    <row r="679" spans="11:52" ht="15.75"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K679" s="30"/>
      <c r="AL679" s="30"/>
      <c r="AM679" s="30"/>
      <c r="AN679" s="30"/>
      <c r="AO679" s="30"/>
      <c r="AP679" s="30"/>
      <c r="AQ679" s="30"/>
      <c r="AR679" s="30"/>
      <c r="AS679" s="30"/>
      <c r="AY679" s="34"/>
      <c r="AZ679"/>
    </row>
    <row r="680" spans="11:52" ht="15.75"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K680" s="30"/>
      <c r="AL680" s="30"/>
      <c r="AM680" s="30"/>
      <c r="AN680" s="30"/>
      <c r="AO680" s="30"/>
      <c r="AP680" s="30"/>
      <c r="AQ680" s="30"/>
      <c r="AR680" s="30"/>
      <c r="AS680" s="30"/>
      <c r="AY680" s="34"/>
      <c r="AZ680"/>
    </row>
    <row r="681" spans="11:52" ht="15.75"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K681" s="30"/>
      <c r="AL681" s="30"/>
      <c r="AM681" s="30"/>
      <c r="AN681" s="30"/>
      <c r="AO681" s="30"/>
      <c r="AP681" s="30"/>
      <c r="AQ681" s="30"/>
      <c r="AR681" s="30"/>
      <c r="AS681" s="30"/>
      <c r="AY681" s="34"/>
      <c r="AZ681"/>
    </row>
    <row r="682" spans="11:52" ht="15.75"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K682" s="30"/>
      <c r="AL682" s="30"/>
      <c r="AM682" s="30"/>
      <c r="AN682" s="30"/>
      <c r="AO682" s="30"/>
      <c r="AP682" s="30"/>
      <c r="AQ682" s="30"/>
      <c r="AR682" s="30"/>
      <c r="AS682" s="30"/>
      <c r="AY682" s="34"/>
      <c r="AZ682"/>
    </row>
    <row r="683" spans="11:52" ht="15.75"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K683" s="30"/>
      <c r="AL683" s="30"/>
      <c r="AM683" s="30"/>
      <c r="AN683" s="30"/>
      <c r="AO683" s="30"/>
      <c r="AP683" s="30"/>
      <c r="AQ683" s="30"/>
      <c r="AR683" s="30"/>
      <c r="AS683" s="30"/>
      <c r="AY683" s="34"/>
      <c r="AZ683"/>
    </row>
    <row r="684" spans="11:52" ht="15.75"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K684" s="30"/>
      <c r="AL684" s="30"/>
      <c r="AM684" s="30"/>
      <c r="AN684" s="30"/>
      <c r="AO684" s="30"/>
      <c r="AP684" s="30"/>
      <c r="AQ684" s="30"/>
      <c r="AR684" s="30"/>
      <c r="AS684" s="30"/>
      <c r="AY684" s="34"/>
      <c r="AZ684"/>
    </row>
    <row r="685" spans="11:52" ht="15.75"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K685" s="30"/>
      <c r="AL685" s="30"/>
      <c r="AM685" s="30"/>
      <c r="AN685" s="30"/>
      <c r="AO685" s="30"/>
      <c r="AP685" s="30"/>
      <c r="AQ685" s="30"/>
      <c r="AR685" s="30"/>
      <c r="AS685" s="30"/>
      <c r="AY685" s="34"/>
      <c r="AZ685"/>
    </row>
    <row r="686" spans="11:52" ht="15.75"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K686" s="30"/>
      <c r="AL686" s="30"/>
      <c r="AM686" s="30"/>
      <c r="AN686" s="30"/>
      <c r="AO686" s="30"/>
      <c r="AP686" s="30"/>
      <c r="AQ686" s="30"/>
      <c r="AR686" s="30"/>
      <c r="AS686" s="30"/>
      <c r="AY686" s="34"/>
      <c r="AZ686"/>
    </row>
    <row r="687" spans="11:52" ht="15.75"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K687" s="30"/>
      <c r="AL687" s="30"/>
      <c r="AM687" s="30"/>
      <c r="AN687" s="30"/>
      <c r="AO687" s="30"/>
      <c r="AP687" s="30"/>
      <c r="AQ687" s="30"/>
      <c r="AR687" s="30"/>
      <c r="AS687" s="30"/>
      <c r="AY687" s="34"/>
      <c r="AZ687"/>
    </row>
    <row r="688" spans="11:52" ht="15.75"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K688" s="30"/>
      <c r="AL688" s="30"/>
      <c r="AM688" s="30"/>
      <c r="AN688" s="30"/>
      <c r="AO688" s="30"/>
      <c r="AP688" s="30"/>
      <c r="AQ688" s="30"/>
      <c r="AR688" s="30"/>
      <c r="AS688" s="30"/>
      <c r="AY688" s="34"/>
      <c r="AZ688"/>
    </row>
    <row r="689" spans="11:52" ht="15.75"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K689" s="30"/>
      <c r="AL689" s="30"/>
      <c r="AM689" s="30"/>
      <c r="AN689" s="30"/>
      <c r="AO689" s="30"/>
      <c r="AP689" s="30"/>
      <c r="AQ689" s="30"/>
      <c r="AR689" s="30"/>
      <c r="AS689" s="30"/>
      <c r="AY689" s="34"/>
      <c r="AZ689"/>
    </row>
    <row r="690" spans="11:52" ht="15.75"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K690" s="30"/>
      <c r="AL690" s="30"/>
      <c r="AM690" s="30"/>
      <c r="AN690" s="30"/>
      <c r="AO690" s="30"/>
      <c r="AP690" s="30"/>
      <c r="AQ690" s="30"/>
      <c r="AR690" s="30"/>
      <c r="AS690" s="30"/>
      <c r="AY690" s="34"/>
      <c r="AZ690"/>
    </row>
    <row r="691" spans="11:52" ht="15.75"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K691" s="30"/>
      <c r="AL691" s="30"/>
      <c r="AM691" s="30"/>
      <c r="AN691" s="30"/>
      <c r="AO691" s="30"/>
      <c r="AP691" s="30"/>
      <c r="AQ691" s="30"/>
      <c r="AR691" s="30"/>
      <c r="AS691" s="30"/>
      <c r="AY691" s="34"/>
      <c r="AZ691"/>
    </row>
    <row r="692" spans="11:52" ht="15.75"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K692" s="30"/>
      <c r="AL692" s="30"/>
      <c r="AM692" s="30"/>
      <c r="AN692" s="30"/>
      <c r="AO692" s="30"/>
      <c r="AP692" s="30"/>
      <c r="AQ692" s="30"/>
      <c r="AR692" s="30"/>
      <c r="AS692" s="30"/>
      <c r="AY692" s="34"/>
      <c r="AZ692"/>
    </row>
    <row r="693" spans="11:52" ht="15.75"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K693" s="30"/>
      <c r="AL693" s="30"/>
      <c r="AM693" s="30"/>
      <c r="AN693" s="30"/>
      <c r="AO693" s="30"/>
      <c r="AP693" s="30"/>
      <c r="AQ693" s="30"/>
      <c r="AR693" s="30"/>
      <c r="AS693" s="30"/>
      <c r="AY693" s="34"/>
      <c r="AZ693"/>
    </row>
    <row r="694" spans="11:52" ht="15.75"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K694" s="30"/>
      <c r="AL694" s="30"/>
      <c r="AM694" s="30"/>
      <c r="AN694" s="30"/>
      <c r="AO694" s="30"/>
      <c r="AP694" s="30"/>
      <c r="AQ694" s="30"/>
      <c r="AR694" s="30"/>
      <c r="AS694" s="30"/>
      <c r="AY694" s="34"/>
      <c r="AZ694"/>
    </row>
    <row r="695" spans="11:52" ht="15.75"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K695" s="30"/>
      <c r="AL695" s="30"/>
      <c r="AM695" s="30"/>
      <c r="AN695" s="30"/>
      <c r="AO695" s="30"/>
      <c r="AP695" s="30"/>
      <c r="AQ695" s="30"/>
      <c r="AR695" s="30"/>
      <c r="AS695" s="30"/>
      <c r="AY695" s="34"/>
      <c r="AZ695"/>
    </row>
    <row r="696" spans="11:52" ht="15.75"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K696" s="30"/>
      <c r="AL696" s="30"/>
      <c r="AM696" s="30"/>
      <c r="AN696" s="30"/>
      <c r="AO696" s="30"/>
      <c r="AP696" s="30"/>
      <c r="AQ696" s="30"/>
      <c r="AR696" s="30"/>
      <c r="AS696" s="30"/>
      <c r="AY696" s="34"/>
      <c r="AZ696"/>
    </row>
    <row r="697" spans="11:52" ht="15.75"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K697" s="30"/>
      <c r="AL697" s="30"/>
      <c r="AM697" s="30"/>
      <c r="AN697" s="30"/>
      <c r="AO697" s="30"/>
      <c r="AP697" s="30"/>
      <c r="AQ697" s="30"/>
      <c r="AR697" s="30"/>
      <c r="AS697" s="30"/>
      <c r="AY697" s="34"/>
      <c r="AZ697"/>
    </row>
    <row r="698" spans="11:52" ht="15.75"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K698" s="30"/>
      <c r="AL698" s="30"/>
      <c r="AM698" s="30"/>
      <c r="AN698" s="30"/>
      <c r="AO698" s="30"/>
      <c r="AP698" s="30"/>
      <c r="AQ698" s="30"/>
      <c r="AR698" s="30"/>
      <c r="AS698" s="30"/>
      <c r="AY698" s="34"/>
      <c r="AZ698"/>
    </row>
    <row r="699" spans="11:52" ht="15.75"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K699" s="30"/>
      <c r="AL699" s="30"/>
      <c r="AM699" s="30"/>
      <c r="AN699" s="30"/>
      <c r="AO699" s="30"/>
      <c r="AP699" s="30"/>
      <c r="AQ699" s="30"/>
      <c r="AR699" s="30"/>
      <c r="AS699" s="30"/>
      <c r="AY699" s="34"/>
      <c r="AZ699"/>
    </row>
    <row r="700" spans="11:52" ht="15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K700" s="30"/>
      <c r="AL700" s="30"/>
      <c r="AM700" s="30"/>
      <c r="AN700" s="30"/>
      <c r="AO700" s="30"/>
      <c r="AP700" s="30"/>
      <c r="AQ700" s="30"/>
      <c r="AR700" s="30"/>
      <c r="AS700" s="30"/>
      <c r="AY700" s="34"/>
      <c r="AZ700"/>
    </row>
    <row r="701" spans="11:52" ht="15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K701" s="30"/>
      <c r="AL701" s="30"/>
      <c r="AM701" s="30"/>
      <c r="AN701" s="30"/>
      <c r="AO701" s="30"/>
      <c r="AP701" s="30"/>
      <c r="AQ701" s="30"/>
      <c r="AR701" s="30"/>
      <c r="AS701" s="30"/>
      <c r="AY701" s="34"/>
      <c r="AZ701"/>
    </row>
    <row r="702" spans="11:52" ht="15.75"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K702" s="30"/>
      <c r="AL702" s="30"/>
      <c r="AM702" s="30"/>
      <c r="AN702" s="30"/>
      <c r="AO702" s="30"/>
      <c r="AP702" s="30"/>
      <c r="AQ702" s="30"/>
      <c r="AR702" s="30"/>
      <c r="AS702" s="30"/>
      <c r="AY702" s="34"/>
      <c r="AZ702"/>
    </row>
    <row r="703" spans="11:52" ht="15.75"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K703" s="30"/>
      <c r="AL703" s="30"/>
      <c r="AM703" s="30"/>
      <c r="AN703" s="30"/>
      <c r="AO703" s="30"/>
      <c r="AP703" s="30"/>
      <c r="AQ703" s="30"/>
      <c r="AR703" s="30"/>
      <c r="AS703" s="30"/>
      <c r="AY703" s="34"/>
      <c r="AZ703"/>
    </row>
    <row r="704" spans="11:52" ht="15.75"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K704" s="30"/>
      <c r="AL704" s="30"/>
      <c r="AM704" s="30"/>
      <c r="AN704" s="30"/>
      <c r="AO704" s="30"/>
      <c r="AP704" s="30"/>
      <c r="AQ704" s="30"/>
      <c r="AR704" s="30"/>
      <c r="AS704" s="30"/>
      <c r="AY704" s="34"/>
      <c r="AZ704"/>
    </row>
    <row r="705" spans="11:52" ht="15.75"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K705" s="30"/>
      <c r="AL705" s="30"/>
      <c r="AM705" s="30"/>
      <c r="AN705" s="30"/>
      <c r="AO705" s="30"/>
      <c r="AP705" s="30"/>
      <c r="AQ705" s="30"/>
      <c r="AR705" s="30"/>
      <c r="AS705" s="30"/>
      <c r="AY705" s="34"/>
      <c r="AZ705"/>
    </row>
    <row r="706" spans="11:52" ht="15.75"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K706" s="30"/>
      <c r="AL706" s="30"/>
      <c r="AM706" s="30"/>
      <c r="AN706" s="30"/>
      <c r="AO706" s="30"/>
      <c r="AP706" s="30"/>
      <c r="AQ706" s="30"/>
      <c r="AR706" s="30"/>
      <c r="AS706" s="30"/>
      <c r="AY706" s="34"/>
      <c r="AZ706"/>
    </row>
    <row r="707" spans="11:52" ht="15.75"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K707" s="30"/>
      <c r="AL707" s="30"/>
      <c r="AM707" s="30"/>
      <c r="AN707" s="30"/>
      <c r="AO707" s="30"/>
      <c r="AP707" s="30"/>
      <c r="AQ707" s="30"/>
      <c r="AR707" s="30"/>
      <c r="AS707" s="30"/>
      <c r="AY707" s="34"/>
      <c r="AZ707"/>
    </row>
    <row r="708" spans="11:52" ht="15.75"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K708" s="30"/>
      <c r="AL708" s="30"/>
      <c r="AM708" s="30"/>
      <c r="AN708" s="30"/>
      <c r="AO708" s="30"/>
      <c r="AP708" s="30"/>
      <c r="AQ708" s="30"/>
      <c r="AR708" s="30"/>
      <c r="AS708" s="30"/>
      <c r="AY708" s="34"/>
      <c r="AZ708"/>
    </row>
    <row r="709" spans="11:52" ht="15.75"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K709" s="30"/>
      <c r="AL709" s="30"/>
      <c r="AM709" s="30"/>
      <c r="AN709" s="30"/>
      <c r="AO709" s="30"/>
      <c r="AP709" s="30"/>
      <c r="AQ709" s="30"/>
      <c r="AR709" s="30"/>
      <c r="AS709" s="30"/>
      <c r="AY709" s="34"/>
      <c r="AZ709"/>
    </row>
    <row r="710" spans="11:52" ht="15.75"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K710" s="30"/>
      <c r="AL710" s="30"/>
      <c r="AM710" s="30"/>
      <c r="AN710" s="30"/>
      <c r="AO710" s="30"/>
      <c r="AP710" s="30"/>
      <c r="AQ710" s="30"/>
      <c r="AR710" s="30"/>
      <c r="AS710" s="30"/>
      <c r="AY710" s="34"/>
      <c r="AZ710"/>
    </row>
    <row r="711" spans="11:52" ht="15.75"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K711" s="30"/>
      <c r="AL711" s="30"/>
      <c r="AM711" s="30"/>
      <c r="AN711" s="30"/>
      <c r="AO711" s="30"/>
      <c r="AP711" s="30"/>
      <c r="AQ711" s="30"/>
      <c r="AR711" s="30"/>
      <c r="AS711" s="30"/>
      <c r="AY711" s="34"/>
      <c r="AZ711"/>
    </row>
    <row r="712" spans="11:52" ht="15.75"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Y712" s="34"/>
      <c r="AZ712"/>
    </row>
    <row r="713" spans="11:52" ht="15.75"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Y713" s="34"/>
      <c r="AZ713"/>
    </row>
    <row r="714" spans="11:52" ht="15.75"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Y714" s="34"/>
      <c r="AZ714"/>
    </row>
    <row r="715" spans="11:52" ht="15.75"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Y715" s="34"/>
      <c r="AZ715"/>
    </row>
    <row r="716" spans="11:52" ht="15.75"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Y716" s="34"/>
      <c r="AZ716"/>
    </row>
    <row r="717" spans="11:52" ht="15.75"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Y717" s="34"/>
      <c r="AZ717"/>
    </row>
    <row r="718" spans="11:52" ht="15.75"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Y718" s="34"/>
      <c r="AZ718"/>
    </row>
    <row r="719" spans="11:52" ht="15.75"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Y719" s="34"/>
      <c r="AZ719"/>
    </row>
    <row r="720" spans="11:52" ht="15.75"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Y720" s="34"/>
      <c r="AZ720"/>
    </row>
    <row r="721" spans="11:52" ht="15.75"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Y721" s="34"/>
      <c r="AZ721"/>
    </row>
    <row r="722" spans="11:52" ht="15.75"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Y722" s="34"/>
      <c r="AZ722"/>
    </row>
    <row r="723" spans="11:52" ht="15.75"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Y723" s="34"/>
      <c r="AZ723"/>
    </row>
    <row r="724" spans="11:52" ht="15.75"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Y724" s="34"/>
      <c r="AZ724"/>
    </row>
    <row r="725" spans="11:52" ht="15.75"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Y725" s="34"/>
      <c r="AZ725"/>
    </row>
    <row r="726" spans="11:52" ht="15.75"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Y726" s="34"/>
      <c r="AZ726"/>
    </row>
    <row r="727" spans="11:52" ht="15.75"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Y727" s="34"/>
      <c r="AZ727"/>
    </row>
    <row r="728" spans="11:52" ht="15.75"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Y728" s="34"/>
      <c r="AZ728"/>
    </row>
    <row r="729" spans="11:52" ht="15.75"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Y729" s="34"/>
      <c r="AZ729"/>
    </row>
    <row r="730" spans="11:52" ht="15.75"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Y730" s="34"/>
      <c r="AZ730"/>
    </row>
    <row r="731" spans="11:52" ht="15.75"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Y731" s="34"/>
      <c r="AZ731"/>
    </row>
    <row r="732" spans="11:52" ht="15.75"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Y732" s="34"/>
      <c r="AZ732"/>
    </row>
    <row r="733" spans="11:52" ht="15.75"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Y733" s="34"/>
      <c r="AZ733"/>
    </row>
    <row r="734" spans="11:52" ht="15.75"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Y734" s="34"/>
      <c r="AZ734"/>
    </row>
    <row r="735" spans="11:52" ht="15.75"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Y735" s="34"/>
      <c r="AZ735"/>
    </row>
    <row r="736" spans="11:52" ht="15.75"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Y736" s="34"/>
      <c r="AZ736"/>
    </row>
    <row r="737" spans="11:52" ht="15.75"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Y737" s="34"/>
      <c r="AZ737"/>
    </row>
    <row r="738" spans="11:52" ht="15.75"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Y738" s="34"/>
      <c r="AZ738"/>
    </row>
    <row r="739" spans="11:52" ht="15.75"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Y739" s="34"/>
      <c r="AZ739"/>
    </row>
    <row r="740" spans="11:52" ht="15.75"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Y740" s="34"/>
      <c r="AZ740"/>
    </row>
    <row r="741" spans="11:52" ht="15.75"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Y741" s="34"/>
      <c r="AZ741"/>
    </row>
    <row r="742" spans="11:52" ht="15.75"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Y742" s="34"/>
      <c r="AZ742"/>
    </row>
    <row r="743" spans="11:52" ht="15.75"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Y743" s="34"/>
      <c r="AZ743"/>
    </row>
    <row r="744" spans="11:52" ht="15.75"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Y744" s="34"/>
      <c r="AZ744"/>
    </row>
    <row r="745" spans="11:52" ht="15.75"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Y745" s="34"/>
      <c r="AZ745"/>
    </row>
    <row r="746" spans="11:52" ht="15.75"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Y746" s="34"/>
      <c r="AZ746"/>
    </row>
    <row r="747" spans="11:52" ht="15.75"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Y747" s="34"/>
      <c r="AZ747"/>
    </row>
    <row r="748" spans="11:52" ht="15.75"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Y748" s="34"/>
      <c r="AZ748"/>
    </row>
    <row r="749" spans="11:52" ht="15.75"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Y749" s="34"/>
      <c r="AZ749"/>
    </row>
    <row r="750" spans="11:52" ht="15.75"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Y750" s="34"/>
      <c r="AZ750"/>
    </row>
    <row r="751" spans="11:52" ht="15.75"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Y751" s="34"/>
      <c r="AZ751"/>
    </row>
    <row r="752" spans="11:52" ht="15.75"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Y752" s="34"/>
      <c r="AZ752"/>
    </row>
    <row r="753" spans="11:52" ht="15.75"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Y753" s="34"/>
      <c r="AZ753"/>
    </row>
    <row r="754" spans="11:52" ht="15.75"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Y754" s="34"/>
      <c r="AZ754"/>
    </row>
    <row r="755" spans="11:52" ht="15.75"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Y755" s="34"/>
      <c r="AZ755"/>
    </row>
    <row r="756" spans="11:52" ht="15.75"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Y756" s="34"/>
      <c r="AZ756"/>
    </row>
    <row r="757" spans="11:52" ht="15.75"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Y757" s="34"/>
      <c r="AZ757"/>
    </row>
    <row r="758" spans="11:52" ht="15.75"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Y758" s="34"/>
      <c r="AZ758"/>
    </row>
    <row r="759" spans="11:52" ht="15.75"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Y759" s="34"/>
      <c r="AZ759"/>
    </row>
    <row r="760" spans="11:52" ht="15.75"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Y760" s="34"/>
      <c r="AZ760"/>
    </row>
    <row r="761" spans="11:52" ht="15.75"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Y761" s="34"/>
      <c r="AZ761"/>
    </row>
    <row r="762" spans="11:52" ht="15.75"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Y762" s="34"/>
      <c r="AZ762"/>
    </row>
    <row r="763" spans="11:52" ht="15.75"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Y763" s="34"/>
      <c r="AZ763"/>
    </row>
    <row r="764" spans="11:52" ht="15.75"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Y764" s="34"/>
      <c r="AZ764"/>
    </row>
    <row r="765" spans="11:52" ht="15.75"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Y765" s="34"/>
      <c r="AZ765"/>
    </row>
    <row r="766" spans="11:52" ht="15.75"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Y766" s="34"/>
      <c r="AZ766"/>
    </row>
    <row r="767" spans="11:52" ht="15.75"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Y767" s="34"/>
      <c r="AZ767"/>
    </row>
    <row r="768" spans="11:52" ht="15.75"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Y768" s="34"/>
      <c r="AZ768"/>
    </row>
    <row r="769" spans="11:52" ht="15.75"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Y769" s="34"/>
      <c r="AZ769"/>
    </row>
    <row r="770" spans="11:52" ht="15.75"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Y770" s="34"/>
      <c r="AZ770"/>
    </row>
    <row r="771" spans="11:52" ht="15.75"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Y771" s="34"/>
      <c r="AZ771"/>
    </row>
    <row r="772" spans="11:52" ht="15.75"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Y772" s="34"/>
      <c r="AZ772"/>
    </row>
    <row r="773" spans="11:52" ht="15.75"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Y773" s="34"/>
      <c r="AZ773"/>
    </row>
    <row r="774" spans="11:52" ht="15.75"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Y774" s="34"/>
      <c r="AZ774"/>
    </row>
    <row r="775" spans="11:52" ht="15.75"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Y775" s="34"/>
      <c r="AZ775"/>
    </row>
    <row r="776" spans="11:52" ht="15.75"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Y776" s="34"/>
      <c r="AZ776"/>
    </row>
    <row r="777" spans="11:52" ht="15.75"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Y777" s="34"/>
      <c r="AZ777"/>
    </row>
    <row r="778" spans="11:52" ht="15.75"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Y778" s="34"/>
      <c r="AZ778"/>
    </row>
    <row r="779" spans="11:52" ht="15.75"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Y779" s="34"/>
      <c r="AZ779"/>
    </row>
    <row r="780" spans="11:52" ht="15.75"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Y780" s="34"/>
      <c r="AZ780"/>
    </row>
    <row r="781" spans="11:52" ht="15.75"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Y781" s="34"/>
      <c r="AZ781"/>
    </row>
    <row r="782" spans="11:52" ht="15.75"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Y782" s="34"/>
      <c r="AZ782"/>
    </row>
    <row r="783" spans="11:52" ht="15.75"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Y783" s="34"/>
      <c r="AZ783"/>
    </row>
    <row r="784" spans="11:52" ht="15.75"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Y784" s="34"/>
      <c r="AZ784"/>
    </row>
    <row r="785" spans="11:52" ht="15.75"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Y785" s="34"/>
      <c r="AZ785"/>
    </row>
    <row r="786" spans="11:52" ht="15.75"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Y786" s="34"/>
      <c r="AZ786"/>
    </row>
    <row r="787" spans="11:52" ht="15.75"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Y787" s="34"/>
      <c r="AZ787"/>
    </row>
    <row r="788" spans="11:52" ht="15.75"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Y788" s="34"/>
      <c r="AZ788"/>
    </row>
    <row r="789" spans="11:52" ht="15.75"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Y789" s="34"/>
      <c r="AZ789"/>
    </row>
    <row r="790" spans="11:52" ht="15.75"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Y790" s="34"/>
      <c r="AZ790"/>
    </row>
    <row r="791" spans="11:52" ht="15.75"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Y791" s="34"/>
      <c r="AZ791"/>
    </row>
    <row r="792" spans="11:52" ht="15.75"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Y792" s="34"/>
      <c r="AZ792"/>
    </row>
    <row r="793" spans="11:52" ht="15.75"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Y793" s="34"/>
      <c r="AZ793"/>
    </row>
    <row r="794" spans="11:52" ht="15.75"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Y794" s="34"/>
      <c r="AZ794"/>
    </row>
    <row r="795" spans="11:52" ht="15.75"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Y795" s="34"/>
      <c r="AZ795"/>
    </row>
    <row r="796" spans="11:52" ht="15.75"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Y796" s="34"/>
      <c r="AZ796"/>
    </row>
    <row r="797" spans="11:52" ht="15.75"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Y797" s="34"/>
      <c r="AZ797"/>
    </row>
    <row r="798" spans="11:52" ht="15.75"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Y798" s="34"/>
      <c r="AZ798"/>
    </row>
    <row r="799" spans="11:52" ht="15.75"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Y799" s="34"/>
      <c r="AZ799"/>
    </row>
    <row r="800" spans="11:52" ht="15.75"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Y800" s="34"/>
      <c r="AZ800"/>
    </row>
    <row r="801" spans="11:52" ht="15.75"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Y801" s="34"/>
      <c r="AZ801"/>
    </row>
    <row r="802" spans="11:52" ht="15.75"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Y802" s="34"/>
      <c r="AZ802"/>
    </row>
    <row r="803" spans="11:52" ht="15.75"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Y803" s="34"/>
      <c r="AZ803"/>
    </row>
    <row r="804" spans="11:52" ht="15.75"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Y804" s="34"/>
      <c r="AZ804"/>
    </row>
    <row r="805" spans="11:52" ht="15.75"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Y805" s="34"/>
      <c r="AZ805"/>
    </row>
    <row r="806" spans="11:52" ht="15.75"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Y806" s="34"/>
      <c r="AZ806"/>
    </row>
    <row r="807" spans="11:52" ht="15.75"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Y807" s="34"/>
      <c r="AZ807"/>
    </row>
    <row r="808" spans="11:52" ht="15.75"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Y808" s="34"/>
      <c r="AZ808"/>
    </row>
    <row r="809" spans="11:52" ht="15.75"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Y809" s="34"/>
      <c r="AZ809"/>
    </row>
    <row r="810" spans="11:52" ht="15.75"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Y810" s="34"/>
      <c r="AZ810"/>
    </row>
    <row r="811" spans="11:52" ht="15.75"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Y811" s="34"/>
      <c r="AZ811"/>
    </row>
    <row r="812" spans="11:52" ht="15.75"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Y812" s="34"/>
      <c r="AZ812"/>
    </row>
    <row r="813" spans="11:52" ht="15.75"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Y813" s="34"/>
      <c r="AZ813"/>
    </row>
    <row r="814" spans="11:52" ht="15.75"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Y814" s="34"/>
      <c r="AZ814"/>
    </row>
    <row r="815" spans="11:52" ht="15.75"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Y815" s="34"/>
      <c r="AZ815"/>
    </row>
    <row r="816" spans="11:52" ht="15.75"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Y816" s="34"/>
      <c r="AZ816"/>
    </row>
    <row r="817" spans="11:52" ht="15.75"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Y817" s="34"/>
      <c r="AZ817"/>
    </row>
    <row r="818" spans="11:52" ht="15.75"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Y818" s="34"/>
      <c r="AZ818"/>
    </row>
    <row r="819" spans="11:52" ht="15.75"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Y819" s="34"/>
      <c r="AZ819"/>
    </row>
    <row r="820" spans="11:45" ht="15.75"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</row>
    <row r="821" spans="11:45" ht="15.75"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</row>
    <row r="822" spans="11:45" ht="15.75"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</row>
    <row r="823" spans="11:45" ht="15.75"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</row>
    <row r="824" spans="11:45" ht="15.75"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</row>
    <row r="825" spans="11:45" ht="15.75"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</row>
    <row r="826" spans="11:45" ht="15.75"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</row>
    <row r="827" spans="11:45" ht="15.75"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</row>
    <row r="828" spans="11:45" ht="15.75"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</row>
    <row r="829" spans="11:45" ht="15.75"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</row>
    <row r="830" spans="11:45" ht="15.75"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</row>
    <row r="831" spans="11:45" ht="15.75"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</row>
    <row r="832" spans="11:45" ht="15.75"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</row>
    <row r="833" spans="11:45" ht="15.75"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</row>
    <row r="834" spans="11:45" ht="15.75"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</row>
    <row r="835" spans="11:45" ht="15.75"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</row>
    <row r="836" spans="11:45" ht="15.75"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</row>
    <row r="837" spans="11:45" ht="15.75"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</row>
    <row r="838" spans="11:45" ht="15.75"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</row>
    <row r="839" spans="11:45" ht="15.75"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</row>
    <row r="840" spans="11:45" ht="15.75"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</row>
    <row r="841" spans="11:45" ht="15.75"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</row>
    <row r="842" spans="11:45" ht="15.75"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</row>
    <row r="843" spans="11:45" ht="15.75"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</row>
    <row r="844" spans="11:45" ht="15.75"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</row>
    <row r="845" spans="11:45" ht="15.75"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</row>
    <row r="846" spans="11:45" ht="15.75"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</row>
    <row r="847" spans="11:45" ht="15.75"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</row>
    <row r="848" spans="11:45" ht="15.75"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</row>
    <row r="849" spans="11:45" ht="15.75"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</row>
    <row r="850" spans="11:45" ht="15.75"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</row>
    <row r="851" spans="11:45" ht="15.75"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</row>
    <row r="852" spans="11:45" ht="15.75"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</row>
    <row r="853" spans="11:45" ht="15.75"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</row>
    <row r="854" spans="11:45" ht="15.75"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</row>
    <row r="855" spans="11:45" ht="15.75"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</row>
    <row r="856" spans="11:45" ht="15.75"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</row>
    <row r="857" spans="11:45" ht="15.75"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</row>
    <row r="858" spans="11:45" ht="15.75"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</row>
    <row r="859" spans="11:45" ht="15.75"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</row>
    <row r="860" spans="11:45" ht="15.75"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</row>
    <row r="861" spans="11:45" ht="15.75"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</row>
    <row r="862" spans="11:45" ht="15.75"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</row>
    <row r="863" spans="11:45" ht="15.75"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</row>
    <row r="864" spans="11:45" ht="15.75"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</row>
    <row r="865" spans="11:45" ht="15.75"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</row>
    <row r="866" spans="11:45" ht="15.75"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</row>
    <row r="867" spans="11:45" ht="15.75"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</row>
    <row r="868" spans="11:45" ht="15.75"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</row>
    <row r="869" spans="11:45" ht="15.75"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</row>
    <row r="870" spans="11:45" ht="15.75"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</row>
    <row r="871" spans="11:45" ht="15.75"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</row>
    <row r="872" spans="11:45" ht="15.75"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</row>
    <row r="873" spans="11:45" ht="15.75"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</row>
    <row r="874" spans="11:45" ht="15.75"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</row>
    <row r="875" spans="11:45" ht="15.75"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</row>
    <row r="876" spans="11:45" ht="15.75"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</row>
    <row r="877" spans="11:45" ht="15.75"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</row>
    <row r="878" spans="11:45" ht="15.75"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</row>
    <row r="879" spans="11:45" ht="15.75"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</row>
    <row r="880" spans="11:45" ht="15.75"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</row>
    <row r="881" spans="11:45" ht="15.75"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</row>
    <row r="882" spans="11:45" ht="15.75"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</row>
    <row r="883" spans="11:45" ht="15.75"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</row>
    <row r="884" spans="11:45" ht="15.75"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</row>
    <row r="885" spans="11:45" ht="15.75"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</row>
    <row r="886" spans="11:45" ht="15.75"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</row>
    <row r="887" spans="11:45" ht="15.75"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</row>
    <row r="888" spans="11:45" ht="15.75"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</row>
    <row r="889" spans="11:45" ht="15.75"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</row>
    <row r="890" spans="11:45" ht="15.75"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</row>
    <row r="891" spans="11:45" ht="15.75"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</row>
    <row r="892" spans="11:45" ht="15.75"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</row>
    <row r="893" spans="11:45" ht="15.75"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</row>
    <row r="894" spans="11:45" ht="15.75"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</row>
    <row r="895" spans="11:45" ht="15.75"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</row>
    <row r="896" spans="11:45" ht="15.75"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</row>
    <row r="897" spans="11:45" ht="15.75"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</row>
    <row r="898" spans="11:45" ht="15.75"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</row>
    <row r="899" spans="11:45" ht="15.75"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</row>
    <row r="900" spans="11:45" ht="15.75"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</row>
    <row r="901" spans="11:45" ht="15.75"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</row>
    <row r="902" spans="11:45" ht="15.75"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</row>
    <row r="903" spans="11:45" ht="15.75"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</row>
    <row r="904" spans="11:45" ht="15.75"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</row>
    <row r="905" spans="11:45" ht="15.75"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</row>
    <row r="906" spans="11:45" ht="15.75"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</row>
    <row r="907" spans="11:45" ht="15.75"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</row>
    <row r="908" spans="11:45" ht="15.75"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</row>
    <row r="909" spans="11:45" ht="15.75"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</row>
    <row r="910" spans="11:45" ht="15.75"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</row>
    <row r="911" spans="11:45" ht="15.75"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</row>
    <row r="912" spans="11:45" ht="15.75"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</row>
    <row r="913" spans="11:45" ht="15.75"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</row>
    <row r="914" spans="11:45" ht="15.75"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</row>
    <row r="915" spans="11:45" ht="15.75"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</row>
    <row r="916" spans="11:45" ht="15.75"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</row>
    <row r="917" spans="11:45" ht="15.75"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</row>
    <row r="918" spans="11:45" ht="15.75"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</row>
    <row r="919" spans="11:45" ht="15.75"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</row>
    <row r="920" spans="11:45" ht="15.75"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</row>
    <row r="921" spans="11:45" ht="15.75"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</row>
    <row r="922" spans="11:45" ht="15.75"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</row>
    <row r="923" spans="11:45" ht="15.75"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</row>
    <row r="924" spans="11:45" ht="15.75"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</row>
    <row r="925" spans="11:45" ht="15.75"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</row>
    <row r="926" spans="11:45" ht="15.75"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</row>
    <row r="927" spans="11:45" ht="15.75"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</row>
    <row r="928" spans="11:45" ht="15.75"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</row>
    <row r="929" spans="11:45" ht="15.75"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</row>
    <row r="930" spans="11:45" ht="15.75"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</row>
    <row r="931" spans="11:45" ht="15.75"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</row>
    <row r="932" spans="11:45" ht="15.75"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</row>
    <row r="933" spans="11:45" ht="15.75"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</row>
    <row r="934" spans="11:45" ht="15.75"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</row>
    <row r="935" spans="11:45" ht="15.75"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</row>
    <row r="936" spans="11:45" ht="15.75"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</row>
    <row r="937" spans="11:45" ht="15.75"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</row>
    <row r="938" spans="11:45" ht="15.75"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</row>
    <row r="939" spans="11:45" ht="15.75"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</row>
    <row r="940" spans="11:45" ht="15.75"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</row>
    <row r="941" spans="11:45" ht="15.75"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</row>
    <row r="942" spans="11:45" ht="15.75"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</row>
    <row r="943" spans="11:45" ht="15.75"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</row>
    <row r="944" spans="11:45" ht="15.75"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</row>
    <row r="945" spans="11:45" ht="15.75"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</row>
    <row r="946" spans="11:45" ht="15.75"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</row>
    <row r="947" spans="11:45" ht="15.75"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</row>
    <row r="948" spans="11:45" ht="15.75"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</row>
    <row r="949" spans="11:45" ht="15.75"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</row>
    <row r="950" spans="11:45" ht="15.75"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</row>
    <row r="951" spans="11:45" ht="15.75"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</row>
    <row r="952" spans="11:45" ht="15.75"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</row>
    <row r="953" spans="11:45" ht="15.75"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</row>
    <row r="954" spans="11:45" ht="15.75"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</row>
    <row r="955" spans="11:45" ht="15.75"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</row>
    <row r="956" spans="11:45" ht="15.75"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</row>
    <row r="957" spans="11:45" ht="15.75"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</row>
    <row r="958" spans="11:45" ht="15.75"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</row>
    <row r="959" spans="11:45" ht="15.75"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</row>
    <row r="960" spans="11:45" ht="15.75"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</row>
    <row r="961" spans="11:45" ht="15.75"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</row>
    <row r="962" spans="11:45" ht="15.75"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</row>
    <row r="963" spans="11:45" ht="15.75"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</row>
    <row r="964" spans="11:45" ht="15.75"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</row>
    <row r="965" spans="11:45" ht="15.75"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</row>
    <row r="966" spans="11:45" ht="15.75"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</row>
    <row r="967" spans="11:45" ht="15.75"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</row>
    <row r="968" spans="11:45" ht="15.75"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</row>
    <row r="969" spans="11:45" ht="15.75"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</row>
    <row r="970" spans="11:45" ht="15.75"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</row>
    <row r="971" spans="11:45" ht="15.75"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</row>
    <row r="972" spans="11:45" ht="15.75"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</row>
    <row r="973" spans="11:45" ht="15.75"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</row>
    <row r="974" spans="11:45" ht="15.75"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</row>
    <row r="975" spans="11:45" ht="15.75"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</row>
    <row r="976" spans="11:45" ht="15.75"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</row>
    <row r="977" spans="11:45" ht="15.75"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</row>
    <row r="978" spans="11:45" ht="15.75"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</row>
    <row r="979" spans="11:45" ht="15.75"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</row>
    <row r="980" spans="11:45" ht="15.75"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</row>
    <row r="981" spans="11:45" ht="15.75"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</row>
    <row r="982" spans="11:45" ht="15.75"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</row>
    <row r="983" spans="11:45" ht="15.75"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</row>
    <row r="984" spans="11:45" ht="15.75"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</row>
    <row r="985" spans="11:45" ht="15.75"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</row>
    <row r="986" spans="11:45" ht="15.75"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</row>
    <row r="987" spans="11:45" ht="15.75"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</row>
    <row r="988" spans="11:45" ht="15.75"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</row>
    <row r="989" spans="11:45" ht="15.75"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</row>
    <row r="990" spans="11:45" ht="15.75"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</row>
    <row r="991" spans="11:45" ht="15.75"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</row>
    <row r="992" spans="11:45" ht="15.75"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</row>
    <row r="993" spans="11:45" ht="15.75"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</row>
    <row r="994" spans="11:45" ht="15.75"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</row>
    <row r="995" spans="11:45" ht="15.75"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</row>
    <row r="996" spans="11:45" ht="15.75"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</row>
    <row r="997" spans="11:45" ht="15.75"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</row>
    <row r="998" spans="11:45" ht="15.75"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</row>
    <row r="999" spans="11:45" ht="15.75"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</row>
    <row r="1000" spans="11:45" ht="15.75"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</row>
    <row r="1001" spans="11:45" ht="15.75"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</row>
    <row r="1002" spans="11:45" ht="15.75"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</row>
    <row r="1003" spans="11:45" ht="15.75"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</row>
    <row r="1004" spans="11:45" ht="15.75"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</row>
    <row r="1005" spans="11:45" ht="15.75"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</row>
    <row r="1006" spans="11:45" ht="15.75"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</row>
    <row r="1007" spans="11:45" ht="15.75"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</row>
    <row r="1008" spans="11:45" ht="15.75"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</row>
    <row r="1009" spans="11:45" ht="15.75"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</row>
    <row r="1010" spans="11:45" ht="15.75"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</row>
    <row r="1011" spans="11:45" ht="15.75"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</row>
    <row r="1012" spans="11:45" ht="15.75"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</row>
    <row r="1013" spans="11:45" ht="15.75"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</row>
    <row r="1014" spans="11:45" ht="15.75"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</row>
    <row r="1015" spans="11:45" ht="15.75"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</row>
    <row r="1016" spans="11:45" ht="15.75"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</row>
    <row r="1017" spans="11:45" ht="15.75"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</row>
    <row r="1018" spans="11:45" ht="15.75"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</row>
    <row r="1019" spans="11:45" ht="15.75"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</row>
    <row r="1020" spans="11:45" ht="15.75"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</row>
    <row r="1021" spans="11:45" ht="15.75"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</row>
    <row r="1022" spans="11:45" ht="15.75"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</row>
    <row r="1023" spans="11:45" ht="15.75"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</row>
    <row r="1024" spans="11:45" ht="15.75"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</row>
    <row r="1025" spans="11:45" ht="15.75"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</row>
    <row r="1026" spans="11:45" ht="15.75"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</row>
    <row r="1027" spans="11:45" ht="15.75"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</row>
    <row r="1028" spans="11:45" ht="15.75"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</row>
    <row r="1029" spans="11:45" ht="15.75"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</row>
    <row r="1030" spans="11:45" ht="15.75"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</row>
    <row r="1031" spans="11:45" ht="15.75"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</row>
    <row r="1032" spans="11:45" ht="15.75"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</row>
    <row r="1033" spans="11:45" ht="15.75"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</row>
    <row r="1034" spans="11:45" ht="15.75"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</row>
    <row r="1035" spans="11:45" ht="15.75"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</row>
    <row r="1036" spans="11:45" ht="15.75"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</row>
    <row r="1037" spans="11:45" ht="15.75"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</row>
    <row r="1038" spans="11:45" ht="15.75"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</row>
    <row r="1039" spans="11:45" ht="15.75"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</row>
    <row r="1040" spans="11:45" ht="15.75"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</row>
    <row r="1041" spans="11:45" ht="15.75"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</row>
    <row r="1042" spans="11:45" ht="15.75"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</row>
    <row r="1043" spans="11:45" ht="15.75"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</row>
    <row r="1044" spans="11:45" ht="15.75"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</row>
    <row r="1045" spans="11:45" ht="15.75"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</row>
    <row r="1046" spans="11:45" ht="15.75"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</row>
    <row r="1047" spans="11:45" ht="15.75"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</row>
    <row r="1048" spans="11:45" ht="15.75"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</row>
    <row r="1049" spans="11:45" ht="15.75"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</row>
    <row r="1050" spans="11:45" ht="15.75"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</row>
    <row r="1051" spans="11:45" ht="15.75"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</row>
    <row r="1052" spans="11:45" ht="15.75"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</row>
    <row r="1053" spans="11:45" ht="15.75"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</row>
    <row r="1054" spans="11:45" ht="15.75"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</row>
    <row r="1055" spans="11:45" ht="15.75"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</row>
  </sheetData>
  <mergeCells count="1">
    <mergeCell ref="AC11:AF11"/>
  </mergeCells>
  <conditionalFormatting sqref="F306:F312 F231 F608:F632 F559:F565 F116:F142 F541:F545 F17:F63 F528:F539 F70:F112 F571:F602 F181:F216 F347:F427 F282:F290 F317:F343 F471:F476 F478:F524 F638:F671 B671:E671 G671:BL671 F144:F157 F159:F170 F239:F279 F429:F467 F469">
    <cfRule type="expression" priority="1" dxfId="0" stopIfTrue="1">
      <formula>C17=1</formula>
    </cfRule>
    <cfRule type="expression" priority="2" dxfId="1" stopIfTrue="1">
      <formula>C17=2</formula>
    </cfRule>
  </conditionalFormatting>
  <conditionalFormatting sqref="F174:F177 F296:F300 F232:F238">
    <cfRule type="expression" priority="3" dxfId="0" stopIfTrue="1">
      <formula>G175=1</formula>
    </cfRule>
    <cfRule type="expression" priority="4" dxfId="1" stopIfTrue="1">
      <formula>G175=2</formula>
    </cfRule>
  </conditionalFormatting>
  <conditionalFormatting sqref="F291">
    <cfRule type="expression" priority="5" dxfId="0" stopIfTrue="1">
      <formula>G293=1</formula>
    </cfRule>
    <cfRule type="expression" priority="6" dxfId="1" stopIfTrue="1">
      <formula>G293=2</formula>
    </cfRule>
  </conditionalFormatting>
  <conditionalFormatting sqref="F230 F555:F557">
    <cfRule type="expression" priority="7" dxfId="0" stopIfTrue="1">
      <formula>G233=1</formula>
    </cfRule>
    <cfRule type="expression" priority="8" dxfId="1" stopIfTrue="1">
      <formula>G233=2</formula>
    </cfRule>
  </conditionalFormatting>
  <conditionalFormatting sqref="F229">
    <cfRule type="expression" priority="9" dxfId="0" stopIfTrue="1">
      <formula>G233=1</formula>
    </cfRule>
    <cfRule type="expression" priority="10" dxfId="1" stopIfTrue="1">
      <formula>G233=2</formula>
    </cfRule>
  </conditionalFormatting>
  <conditionalFormatting sqref="F227:F228">
    <cfRule type="expression" priority="11" dxfId="0" stopIfTrue="1">
      <formula>G233=1</formula>
    </cfRule>
    <cfRule type="expression" priority="12" dxfId="1" stopIfTrue="1">
      <formula>G233=2</formula>
    </cfRule>
  </conditionalFormatting>
  <conditionalFormatting sqref="F217:F222">
    <cfRule type="expression" priority="13" dxfId="0" stopIfTrue="1">
      <formula>G231=1</formula>
    </cfRule>
    <cfRule type="expression" priority="14" dxfId="1" stopIfTrue="1">
      <formula>G231=2</formula>
    </cfRule>
  </conditionalFormatting>
  <conditionalFormatting sqref="F223:F226">
    <cfRule type="expression" priority="15" dxfId="0" stopIfTrue="1">
      <formula>G233=1</formula>
    </cfRule>
    <cfRule type="expression" priority="16" dxfId="1" stopIfTrue="1">
      <formula>G233=2</formula>
    </cfRule>
  </conditionalFormatting>
  <conditionalFormatting sqref="F554 F558">
    <cfRule type="expression" priority="17" dxfId="0" stopIfTrue="1">
      <formula>G559=1</formula>
    </cfRule>
    <cfRule type="expression" priority="18" dxfId="1" stopIfTrue="1">
      <formula>G559=2</formula>
    </cfRule>
  </conditionalFormatting>
  <conditionalFormatting sqref="G608:G632 G571:G602 G638:G654 G660:G670 G528:G539 G541:G546 G479:G524 G49 G414:G415 G418:G433 G405:G408 G317:G343 G306:G312 G554:G566 G291:G300 G163:G177 G183:G236 G17:G47 G148:G157 G70:G112 G117:G142 G51:G63 G439:G476">
    <cfRule type="cellIs" priority="19" dxfId="2" operator="equal" stopIfTrue="1">
      <formula>0</formula>
    </cfRule>
  </conditionalFormatting>
  <conditionalFormatting sqref="F470 F428 F295 F292 F171 F468">
    <cfRule type="expression" priority="20" dxfId="0" stopIfTrue="1">
      <formula>#REF!=1</formula>
    </cfRule>
    <cfRule type="expression" priority="21" dxfId="1" stopIfTrue="1">
      <formula>#REF!=2</formula>
    </cfRule>
  </conditionalFormatting>
  <conditionalFormatting sqref="F293:F294 F172">
    <cfRule type="expression" priority="22" dxfId="0" stopIfTrue="1">
      <formula>#REF!=1</formula>
    </cfRule>
    <cfRule type="expression" priority="23" dxfId="1" stopIfTrue="1">
      <formula>#REF!=2</formula>
    </cfRule>
  </conditionalFormatting>
  <conditionalFormatting sqref="F280:F281">
    <cfRule type="expression" priority="24" dxfId="0" stopIfTrue="1">
      <formula>#REF!=1</formula>
    </cfRule>
    <cfRule type="expression" priority="25" dxfId="1" stopIfTrue="1">
      <formula>#REF!=2</formula>
    </cfRule>
  </conditionalFormatting>
  <printOptions horizontalCentered="1" verticalCentered="1"/>
  <pageMargins left="1.062992125984252" right="0.75" top="0.35433070866141736" bottom="1" header="0" footer="0"/>
  <pageSetup horizontalDpi="600" verticalDpi="600" orientation="landscape" paperSize="9" scale="37" r:id="rId2"/>
  <headerFooter alignWithMargins="0">
    <oddHeader>&amp;LSimmar S.L.&amp;R&amp;F
</oddHeader>
  </headerFooter>
  <rowBreaks count="11" manualBreakCount="11">
    <brk id="65" min="2" max="49" man="1"/>
    <brk id="111" min="2" max="49" man="1"/>
    <brk id="173" min="2" max="49" man="1"/>
    <brk id="232" min="2" max="49" man="1"/>
    <brk id="296" min="2" max="49" man="1"/>
    <brk id="339" min="2" max="49" man="1"/>
    <brk id="404" min="2" max="49" man="1"/>
    <brk id="471" min="2" max="49" man="1"/>
    <brk id="519" min="2" max="49" man="1"/>
    <brk id="558" min="2" max="49" man="1"/>
    <brk id="625" min="2" max="4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zoomScale="75" zoomScaleNormal="75" workbookViewId="0" topLeftCell="A1">
      <selection activeCell="I2" sqref="I2"/>
    </sheetView>
  </sheetViews>
  <sheetFormatPr defaultColWidth="11.5546875" defaultRowHeight="15"/>
  <cols>
    <col min="1" max="1" width="1.1171875" style="80" customWidth="1"/>
    <col min="2" max="2" width="15.77734375" style="80" customWidth="1"/>
    <col min="3" max="4" width="8.77734375" style="80" customWidth="1"/>
    <col min="5" max="5" width="9.21484375" style="80" customWidth="1"/>
    <col min="6" max="6" width="7.99609375" style="80" customWidth="1"/>
    <col min="7" max="7" width="6.88671875" style="80" customWidth="1"/>
    <col min="8" max="8" width="7.10546875" style="80" customWidth="1"/>
    <col min="9" max="9" width="8.5546875" style="80" customWidth="1"/>
    <col min="10" max="10" width="8.4453125" style="80" customWidth="1"/>
    <col min="11" max="11" width="7.5546875" style="80" customWidth="1"/>
    <col min="12" max="12" width="8.10546875" style="80" customWidth="1"/>
    <col min="13" max="13" width="6.6640625" style="80" customWidth="1"/>
    <col min="14" max="14" width="4.6640625" style="80" customWidth="1"/>
    <col min="15" max="15" width="7.88671875" style="80" customWidth="1"/>
    <col min="16" max="16384" width="11.5546875" style="80" customWidth="1"/>
  </cols>
  <sheetData>
    <row r="1" ht="6.75" customHeight="1"/>
    <row r="2" spans="1:15" ht="39" customHeight="1">
      <c r="A2" s="160" t="s">
        <v>118</v>
      </c>
      <c r="B2" s="161"/>
      <c r="C2" s="161"/>
      <c r="D2" s="161"/>
      <c r="E2" s="161"/>
      <c r="F2" s="161"/>
      <c r="G2" s="161"/>
      <c r="H2" s="161"/>
      <c r="I2" s="160" t="s">
        <v>559</v>
      </c>
      <c r="J2" s="162"/>
      <c r="K2" s="163"/>
      <c r="L2" s="161"/>
      <c r="M2" s="161"/>
      <c r="N2" s="161"/>
      <c r="O2" s="161"/>
    </row>
    <row r="3" ht="9" customHeight="1"/>
    <row r="4" ht="15.75" thickBot="1"/>
    <row r="5" spans="3:15" ht="15.75">
      <c r="C5" s="122" t="s">
        <v>95</v>
      </c>
      <c r="D5" s="123"/>
      <c r="E5" s="124"/>
      <c r="F5" s="125" t="s">
        <v>96</v>
      </c>
      <c r="G5" s="126" t="s">
        <v>97</v>
      </c>
      <c r="H5" s="127"/>
      <c r="I5" s="128"/>
      <c r="J5" s="81" t="s">
        <v>98</v>
      </c>
      <c r="K5" s="82" t="s">
        <v>99</v>
      </c>
      <c r="L5" s="83"/>
      <c r="M5" s="84"/>
      <c r="N5" s="85" t="s">
        <v>100</v>
      </c>
      <c r="O5" s="86"/>
    </row>
    <row r="6" spans="3:15" ht="15">
      <c r="C6" s="87" t="s">
        <v>95</v>
      </c>
      <c r="D6" s="88" t="s">
        <v>95</v>
      </c>
      <c r="E6" s="89" t="s">
        <v>101</v>
      </c>
      <c r="F6" s="90" t="s">
        <v>96</v>
      </c>
      <c r="G6" s="87" t="s">
        <v>102</v>
      </c>
      <c r="H6" s="91" t="s">
        <v>103</v>
      </c>
      <c r="I6" s="92" t="s">
        <v>104</v>
      </c>
      <c r="J6" s="90" t="s">
        <v>105</v>
      </c>
      <c r="K6" s="87" t="s">
        <v>102</v>
      </c>
      <c r="L6" s="88" t="s">
        <v>103</v>
      </c>
      <c r="M6" s="92" t="s">
        <v>104</v>
      </c>
      <c r="N6" s="93" t="s">
        <v>106</v>
      </c>
      <c r="O6" s="94" t="s">
        <v>107</v>
      </c>
    </row>
    <row r="7" spans="2:15" ht="15">
      <c r="B7" s="121" t="s">
        <v>25</v>
      </c>
      <c r="C7" s="95" t="s">
        <v>108</v>
      </c>
      <c r="D7" s="96" t="s">
        <v>109</v>
      </c>
      <c r="E7" s="97" t="s">
        <v>110</v>
      </c>
      <c r="F7" s="98" t="s">
        <v>111</v>
      </c>
      <c r="G7" s="95" t="s">
        <v>112</v>
      </c>
      <c r="H7" s="99"/>
      <c r="I7" s="100" t="s">
        <v>113</v>
      </c>
      <c r="J7" s="98" t="s">
        <v>114</v>
      </c>
      <c r="K7" s="95" t="s">
        <v>112</v>
      </c>
      <c r="L7" s="96"/>
      <c r="M7" s="100" t="s">
        <v>115</v>
      </c>
      <c r="N7" s="101" t="s">
        <v>116</v>
      </c>
      <c r="O7" s="97" t="s">
        <v>117</v>
      </c>
    </row>
    <row r="8" spans="2:15" ht="15">
      <c r="B8" s="102" t="s">
        <v>5</v>
      </c>
      <c r="C8" s="103">
        <f>SUM(total!H17:H63)</f>
        <v>47</v>
      </c>
      <c r="D8" s="118">
        <f>COUNT(total!G17:G63)</f>
        <v>8</v>
      </c>
      <c r="E8" s="104">
        <f>D8*100/C8</f>
        <v>17.02127659574468</v>
      </c>
      <c r="F8" s="117">
        <v>12264</v>
      </c>
      <c r="G8" s="105">
        <f>I8-H8</f>
        <v>166</v>
      </c>
      <c r="H8" s="118">
        <v>40</v>
      </c>
      <c r="I8" s="106">
        <f>COUNT(total!K17:AT63)</f>
        <v>206</v>
      </c>
      <c r="J8" s="107">
        <f>F8/I8</f>
        <v>59.53398058252427</v>
      </c>
      <c r="K8" s="108">
        <f>C8*4.33</f>
        <v>203.51</v>
      </c>
      <c r="L8" s="109">
        <f>D8*4.33</f>
        <v>34.64</v>
      </c>
      <c r="M8" s="110">
        <f>SUM(K8:L8)</f>
        <v>238.14999999999998</v>
      </c>
      <c r="N8" s="108">
        <f>I8*100/M8-100</f>
        <v>-13.499895024144436</v>
      </c>
      <c r="O8" s="111">
        <f>I8-M8</f>
        <v>-32.14999999999998</v>
      </c>
    </row>
    <row r="9" spans="2:15" ht="15">
      <c r="B9" s="102" t="s">
        <v>7</v>
      </c>
      <c r="C9" s="103">
        <f>SUM(total!H70:H110)</f>
        <v>41</v>
      </c>
      <c r="D9" s="118">
        <f>COUNT(total!G70:G110)</f>
        <v>14</v>
      </c>
      <c r="E9" s="104">
        <f aca="true" t="shared" si="0" ref="E9:E27">D9*100/C9</f>
        <v>34.146341463414636</v>
      </c>
      <c r="F9" s="117">
        <v>11594</v>
      </c>
      <c r="G9" s="105">
        <f aca="true" t="shared" si="1" ref="G9:G26">I9-H9</f>
        <v>175</v>
      </c>
      <c r="H9" s="120">
        <v>81</v>
      </c>
      <c r="I9" s="106">
        <f>COUNT(total!K70:AT110)</f>
        <v>256</v>
      </c>
      <c r="J9" s="107">
        <f aca="true" t="shared" si="2" ref="J9:J25">F9/I9</f>
        <v>45.2890625</v>
      </c>
      <c r="K9" s="108">
        <f aca="true" t="shared" si="3" ref="K9:K26">C9*4.33</f>
        <v>177.53</v>
      </c>
      <c r="L9" s="109">
        <f>D9*4.33</f>
        <v>60.620000000000005</v>
      </c>
      <c r="M9" s="110">
        <f aca="true" t="shared" si="4" ref="M9:M26">SUM(K9:L9)</f>
        <v>238.15</v>
      </c>
      <c r="N9" s="108">
        <f>I9*100/M9-100</f>
        <v>7.495276086500098</v>
      </c>
      <c r="O9" s="111">
        <f aca="true" t="shared" si="5" ref="O9:O26">I9-M9</f>
        <v>17.849999999999994</v>
      </c>
    </row>
    <row r="10" spans="2:15" ht="15">
      <c r="B10" s="102" t="s">
        <v>8</v>
      </c>
      <c r="C10" s="119">
        <f>SUM(total!H116:H137)</f>
        <v>22</v>
      </c>
      <c r="D10" s="118">
        <f>COUNT(total!G116:G137)</f>
        <v>5</v>
      </c>
      <c r="E10" s="104">
        <f t="shared" si="0"/>
        <v>22.727272727272727</v>
      </c>
      <c r="F10" s="117">
        <v>3886</v>
      </c>
      <c r="G10" s="105">
        <f t="shared" si="1"/>
        <v>65</v>
      </c>
      <c r="H10" s="120">
        <v>20</v>
      </c>
      <c r="I10" s="106">
        <f>COUNT(total!K116:AT137)</f>
        <v>85</v>
      </c>
      <c r="J10" s="107">
        <f t="shared" si="2"/>
        <v>45.71764705882353</v>
      </c>
      <c r="K10" s="108">
        <f t="shared" si="3"/>
        <v>95.26</v>
      </c>
      <c r="L10" s="109">
        <f aca="true" t="shared" si="6" ref="L10:L26">D10*4.33</f>
        <v>21.65</v>
      </c>
      <c r="M10" s="110">
        <f t="shared" si="4"/>
        <v>116.91</v>
      </c>
      <c r="N10" s="108">
        <f aca="true" t="shared" si="7" ref="N10:N26">I10*100/M10-100</f>
        <v>-27.294500042767936</v>
      </c>
      <c r="O10" s="111">
        <f t="shared" si="5"/>
        <v>-31.909999999999997</v>
      </c>
    </row>
    <row r="11" spans="2:15" ht="15">
      <c r="B11" s="102" t="s">
        <v>9</v>
      </c>
      <c r="C11" s="119">
        <f>SUM(total!H143:H152)</f>
        <v>10</v>
      </c>
      <c r="D11" s="118">
        <f>COUNT(total!G143:G152)</f>
        <v>2</v>
      </c>
      <c r="E11" s="104">
        <f t="shared" si="0"/>
        <v>20</v>
      </c>
      <c r="F11" s="117">
        <v>2234</v>
      </c>
      <c r="G11" s="105">
        <f t="shared" si="1"/>
        <v>50</v>
      </c>
      <c r="H11" s="120">
        <v>0</v>
      </c>
      <c r="I11" s="106">
        <f>+COUNT(total!K143:AT152)</f>
        <v>50</v>
      </c>
      <c r="J11" s="107">
        <f t="shared" si="2"/>
        <v>44.68</v>
      </c>
      <c r="K11" s="108">
        <f t="shared" si="3"/>
        <v>43.3</v>
      </c>
      <c r="L11" s="109">
        <f t="shared" si="6"/>
        <v>8.66</v>
      </c>
      <c r="M11" s="110">
        <f t="shared" si="4"/>
        <v>51.959999999999994</v>
      </c>
      <c r="N11" s="108">
        <f t="shared" si="7"/>
        <v>-3.77213240954579</v>
      </c>
      <c r="O11" s="111">
        <f t="shared" si="5"/>
        <v>-1.9599999999999937</v>
      </c>
    </row>
    <row r="12" spans="2:15" ht="15">
      <c r="B12" s="102" t="s">
        <v>26</v>
      </c>
      <c r="C12" s="119">
        <f>SUM(total!H158:H172)</f>
        <v>15</v>
      </c>
      <c r="D12" s="118">
        <f>COUNT(total!G158:G172)</f>
        <v>5</v>
      </c>
      <c r="E12" s="104">
        <f t="shared" si="0"/>
        <v>33.333333333333336</v>
      </c>
      <c r="F12" s="117">
        <v>3319</v>
      </c>
      <c r="G12" s="105">
        <f t="shared" si="1"/>
        <v>56</v>
      </c>
      <c r="H12" s="120">
        <v>20</v>
      </c>
      <c r="I12" s="106">
        <f>+COUNT(total!K158:AT172)</f>
        <v>76</v>
      </c>
      <c r="J12" s="107">
        <f t="shared" si="2"/>
        <v>43.671052631578945</v>
      </c>
      <c r="K12" s="108">
        <f t="shared" si="3"/>
        <v>64.95</v>
      </c>
      <c r="L12" s="109">
        <f t="shared" si="6"/>
        <v>21.65</v>
      </c>
      <c r="M12" s="110">
        <f t="shared" si="4"/>
        <v>86.6</v>
      </c>
      <c r="N12" s="108">
        <f t="shared" si="7"/>
        <v>-12.240184757505773</v>
      </c>
      <c r="O12" s="111">
        <f t="shared" si="5"/>
        <v>-10.599999999999994</v>
      </c>
    </row>
    <row r="13" spans="2:15" ht="15">
      <c r="B13" s="102" t="s">
        <v>11</v>
      </c>
      <c r="C13" s="119">
        <f>SUM(total!H178:H231)</f>
        <v>54</v>
      </c>
      <c r="D13" s="118">
        <f>COUNT(total!G178:G231)</f>
        <v>13</v>
      </c>
      <c r="E13" s="104">
        <f t="shared" si="0"/>
        <v>24.074074074074073</v>
      </c>
      <c r="F13" s="117">
        <v>12387</v>
      </c>
      <c r="G13" s="105">
        <f t="shared" si="1"/>
        <v>198</v>
      </c>
      <c r="H13" s="120">
        <v>65</v>
      </c>
      <c r="I13" s="106">
        <f>+COUNT(total!K178:AT231)</f>
        <v>263</v>
      </c>
      <c r="J13" s="107">
        <f t="shared" si="2"/>
        <v>47.09885931558935</v>
      </c>
      <c r="K13" s="108">
        <f t="shared" si="3"/>
        <v>233.82</v>
      </c>
      <c r="L13" s="109">
        <f t="shared" si="6"/>
        <v>56.29</v>
      </c>
      <c r="M13" s="110">
        <f t="shared" si="4"/>
        <v>290.11</v>
      </c>
      <c r="N13" s="108">
        <f t="shared" si="7"/>
        <v>-9.344731308813905</v>
      </c>
      <c r="O13" s="111">
        <f t="shared" si="5"/>
        <v>-27.110000000000014</v>
      </c>
    </row>
    <row r="14" spans="2:15" ht="15">
      <c r="B14" s="102" t="s">
        <v>12</v>
      </c>
      <c r="C14" s="119">
        <f>SUM(total!H237:H295)</f>
        <v>59</v>
      </c>
      <c r="D14" s="118">
        <f>COUNT(total!G237:G295)</f>
        <v>17</v>
      </c>
      <c r="E14" s="104">
        <f t="shared" si="0"/>
        <v>28.8135593220339</v>
      </c>
      <c r="F14" s="117">
        <v>13158</v>
      </c>
      <c r="G14" s="105">
        <f t="shared" si="1"/>
        <v>237</v>
      </c>
      <c r="H14" s="120">
        <v>65</v>
      </c>
      <c r="I14" s="106">
        <f>+COUNT(total!K237:AT295)</f>
        <v>302</v>
      </c>
      <c r="J14" s="107">
        <f t="shared" si="2"/>
        <v>43.56953642384106</v>
      </c>
      <c r="K14" s="108">
        <f t="shared" si="3"/>
        <v>255.47</v>
      </c>
      <c r="L14" s="109">
        <f t="shared" si="6"/>
        <v>73.61</v>
      </c>
      <c r="M14" s="110">
        <f t="shared" si="4"/>
        <v>329.08</v>
      </c>
      <c r="N14" s="108">
        <f t="shared" si="7"/>
        <v>-8.229002066366832</v>
      </c>
      <c r="O14" s="111">
        <f t="shared" si="5"/>
        <v>-27.079999999999984</v>
      </c>
    </row>
    <row r="15" spans="2:15" ht="15">
      <c r="B15" s="102" t="s">
        <v>27</v>
      </c>
      <c r="C15" s="119">
        <f>SUM(total!H301:H307)</f>
        <v>7</v>
      </c>
      <c r="D15" s="118">
        <f>COUNT(total!G301:G307)</f>
        <v>0</v>
      </c>
      <c r="E15" s="104">
        <f t="shared" si="0"/>
        <v>0</v>
      </c>
      <c r="F15" s="117">
        <v>1242</v>
      </c>
      <c r="G15" s="105">
        <f t="shared" si="1"/>
        <v>28</v>
      </c>
      <c r="H15" s="120">
        <v>0</v>
      </c>
      <c r="I15" s="106">
        <f>+COUNT(total!K301:AT307)</f>
        <v>28</v>
      </c>
      <c r="J15" s="107">
        <f t="shared" si="2"/>
        <v>44.357142857142854</v>
      </c>
      <c r="K15" s="108">
        <f t="shared" si="3"/>
        <v>30.310000000000002</v>
      </c>
      <c r="L15" s="109">
        <f t="shared" si="6"/>
        <v>0</v>
      </c>
      <c r="M15" s="110">
        <f t="shared" si="4"/>
        <v>30.310000000000002</v>
      </c>
      <c r="N15" s="108">
        <f t="shared" si="7"/>
        <v>-7.6212471131639745</v>
      </c>
      <c r="O15" s="111">
        <f t="shared" si="5"/>
        <v>-2.3100000000000023</v>
      </c>
    </row>
    <row r="16" spans="2:15" ht="15">
      <c r="B16" s="102" t="s">
        <v>15</v>
      </c>
      <c r="C16" s="119">
        <f>SUM(total!H313:H338)</f>
        <v>26</v>
      </c>
      <c r="D16" s="118">
        <f>COUNT(total!G313:G338)</f>
        <v>3</v>
      </c>
      <c r="E16" s="104">
        <f t="shared" si="0"/>
        <v>11.538461538461538</v>
      </c>
      <c r="F16" s="117">
        <v>7176</v>
      </c>
      <c r="G16" s="105">
        <f t="shared" si="1"/>
        <v>103</v>
      </c>
      <c r="H16" s="120">
        <v>42</v>
      </c>
      <c r="I16" s="106">
        <f>+COUNT(total!K313:AT338)</f>
        <v>145</v>
      </c>
      <c r="J16" s="107">
        <f t="shared" si="2"/>
        <v>49.48965517241379</v>
      </c>
      <c r="K16" s="108">
        <f t="shared" si="3"/>
        <v>112.58</v>
      </c>
      <c r="L16" s="109">
        <f t="shared" si="6"/>
        <v>12.99</v>
      </c>
      <c r="M16" s="110">
        <f t="shared" si="4"/>
        <v>125.57</v>
      </c>
      <c r="N16" s="108">
        <f t="shared" si="7"/>
        <v>15.473441108545046</v>
      </c>
      <c r="O16" s="111">
        <f t="shared" si="5"/>
        <v>19.430000000000007</v>
      </c>
    </row>
    <row r="17" spans="2:15" ht="15">
      <c r="B17" s="102" t="s">
        <v>30</v>
      </c>
      <c r="C17" s="119">
        <f>SUM(total!H344:H403)</f>
        <v>60</v>
      </c>
      <c r="D17" s="118">
        <f>COUNT(total!G344:G403)</f>
        <v>24</v>
      </c>
      <c r="E17" s="104">
        <f t="shared" si="0"/>
        <v>40</v>
      </c>
      <c r="F17" s="117">
        <v>19055</v>
      </c>
      <c r="G17" s="105">
        <f t="shared" si="1"/>
        <v>226</v>
      </c>
      <c r="H17" s="120">
        <v>119</v>
      </c>
      <c r="I17" s="106">
        <f>+COUNT(total!K344:AT403)</f>
        <v>345</v>
      </c>
      <c r="J17" s="107">
        <f t="shared" si="2"/>
        <v>55.231884057971016</v>
      </c>
      <c r="K17" s="108">
        <f t="shared" si="3"/>
        <v>259.8</v>
      </c>
      <c r="L17" s="109">
        <f t="shared" si="6"/>
        <v>103.92</v>
      </c>
      <c r="M17" s="110">
        <f t="shared" si="4"/>
        <v>363.72</v>
      </c>
      <c r="N17" s="108">
        <f t="shared" si="7"/>
        <v>-5.146816232266588</v>
      </c>
      <c r="O17" s="111">
        <f t="shared" si="5"/>
        <v>-18.720000000000027</v>
      </c>
    </row>
    <row r="18" spans="2:15" ht="15">
      <c r="B18" s="102" t="s">
        <v>16</v>
      </c>
      <c r="C18" s="119">
        <f>SUM(total!H409:H428)</f>
        <v>20</v>
      </c>
      <c r="D18" s="118">
        <f>COUNT(total!G409:G428)</f>
        <v>5</v>
      </c>
      <c r="E18" s="104">
        <f t="shared" si="0"/>
        <v>25</v>
      </c>
      <c r="F18" s="117">
        <v>4718</v>
      </c>
      <c r="G18" s="105">
        <f t="shared" si="1"/>
        <v>99</v>
      </c>
      <c r="H18" s="120">
        <v>20</v>
      </c>
      <c r="I18" s="106">
        <f>+COUNT(total!K409:AT428)</f>
        <v>119</v>
      </c>
      <c r="J18" s="107">
        <f t="shared" si="2"/>
        <v>39.64705882352941</v>
      </c>
      <c r="K18" s="108">
        <f t="shared" si="3"/>
        <v>86.6</v>
      </c>
      <c r="L18" s="109">
        <f t="shared" si="6"/>
        <v>21.65</v>
      </c>
      <c r="M18" s="110">
        <f t="shared" si="4"/>
        <v>108.25</v>
      </c>
      <c r="N18" s="108">
        <f t="shared" si="7"/>
        <v>9.930715935334874</v>
      </c>
      <c r="O18" s="111">
        <f t="shared" si="5"/>
        <v>10.75</v>
      </c>
    </row>
    <row r="19" spans="2:15" ht="15">
      <c r="B19" s="102" t="s">
        <v>17</v>
      </c>
      <c r="C19" s="119">
        <f>SUM(total!H434:H470)</f>
        <v>37</v>
      </c>
      <c r="D19" s="118">
        <f>COUNT(total!G434:G470)</f>
        <v>31</v>
      </c>
      <c r="E19" s="104">
        <f t="shared" si="0"/>
        <v>83.78378378378379</v>
      </c>
      <c r="F19" s="117">
        <v>15428</v>
      </c>
      <c r="G19" s="105">
        <f t="shared" si="1"/>
        <v>146</v>
      </c>
      <c r="H19" s="120">
        <v>144</v>
      </c>
      <c r="I19" s="106">
        <f>+COUNT(total!K434:AT470)</f>
        <v>290</v>
      </c>
      <c r="J19" s="107">
        <f t="shared" si="2"/>
        <v>53.2</v>
      </c>
      <c r="K19" s="108">
        <f t="shared" si="3"/>
        <v>160.21</v>
      </c>
      <c r="L19" s="109">
        <f t="shared" si="6"/>
        <v>134.23</v>
      </c>
      <c r="M19" s="110">
        <f t="shared" si="4"/>
        <v>294.44</v>
      </c>
      <c r="N19" s="108">
        <f t="shared" si="7"/>
        <v>-1.5079472897704136</v>
      </c>
      <c r="O19" s="111">
        <f t="shared" si="5"/>
        <v>-4.439999999999998</v>
      </c>
    </row>
    <row r="20" spans="2:15" ht="15">
      <c r="B20" s="102" t="s">
        <v>29</v>
      </c>
      <c r="C20" s="119">
        <f>SUM(total!H476:H518)</f>
        <v>43</v>
      </c>
      <c r="D20" s="118">
        <f>COUNT(total!G476:G518)</f>
        <v>13</v>
      </c>
      <c r="E20" s="104">
        <f t="shared" si="0"/>
        <v>30.232558139534884</v>
      </c>
      <c r="F20" s="117">
        <v>7466</v>
      </c>
      <c r="G20" s="105">
        <f t="shared" si="1"/>
        <v>153</v>
      </c>
      <c r="H20" s="120">
        <v>59</v>
      </c>
      <c r="I20" s="106">
        <f>+COUNT(total!K476:AT518)</f>
        <v>212</v>
      </c>
      <c r="J20" s="107">
        <f t="shared" si="2"/>
        <v>35.216981132075475</v>
      </c>
      <c r="K20" s="108">
        <f t="shared" si="3"/>
        <v>186.19</v>
      </c>
      <c r="L20" s="109">
        <f t="shared" si="6"/>
        <v>56.29</v>
      </c>
      <c r="M20" s="110">
        <f t="shared" si="4"/>
        <v>242.48</v>
      </c>
      <c r="N20" s="108">
        <f t="shared" si="7"/>
        <v>-12.570108874958763</v>
      </c>
      <c r="O20" s="111">
        <f t="shared" si="5"/>
        <v>-30.47999999999999</v>
      </c>
    </row>
    <row r="21" spans="2:15" ht="15">
      <c r="B21" s="102" t="s">
        <v>18</v>
      </c>
      <c r="C21" s="119">
        <f>SUM(total!H524:H540)</f>
        <v>17</v>
      </c>
      <c r="D21" s="118">
        <f>COUNT(total!G524:G540)</f>
        <v>2</v>
      </c>
      <c r="E21" s="104">
        <f t="shared" si="0"/>
        <v>11.764705882352942</v>
      </c>
      <c r="F21" s="117">
        <v>2203</v>
      </c>
      <c r="G21" s="105">
        <f t="shared" si="1"/>
        <v>50</v>
      </c>
      <c r="H21" s="120">
        <v>0</v>
      </c>
      <c r="I21" s="106">
        <f>+COUNT(total!K524:AT540)</f>
        <v>50</v>
      </c>
      <c r="J21" s="107">
        <f t="shared" si="2"/>
        <v>44.06</v>
      </c>
      <c r="K21" s="108">
        <f t="shared" si="3"/>
        <v>73.61</v>
      </c>
      <c r="L21" s="109">
        <f t="shared" si="6"/>
        <v>8.66</v>
      </c>
      <c r="M21" s="110">
        <f t="shared" si="4"/>
        <v>82.27</v>
      </c>
      <c r="N21" s="108">
        <f t="shared" si="7"/>
        <v>-39.224504679713135</v>
      </c>
      <c r="O21" s="111">
        <f t="shared" si="5"/>
        <v>-32.269999999999996</v>
      </c>
    </row>
    <row r="22" spans="2:15" ht="15">
      <c r="B22" s="102" t="s">
        <v>19</v>
      </c>
      <c r="C22" s="119">
        <f>SUM(total!H546:H557)</f>
        <v>12</v>
      </c>
      <c r="D22" s="118">
        <f>COUNT(total!G546:G557)</f>
        <v>2</v>
      </c>
      <c r="E22" s="104">
        <f t="shared" si="0"/>
        <v>16.666666666666668</v>
      </c>
      <c r="F22" s="117">
        <v>1748</v>
      </c>
      <c r="G22" s="105">
        <f t="shared" si="1"/>
        <v>48</v>
      </c>
      <c r="H22" s="120">
        <v>0</v>
      </c>
      <c r="I22" s="106">
        <f>+COUNT(total!K546:AT557)</f>
        <v>48</v>
      </c>
      <c r="J22" s="107">
        <f t="shared" si="2"/>
        <v>36.416666666666664</v>
      </c>
      <c r="K22" s="108">
        <f t="shared" si="3"/>
        <v>51.96</v>
      </c>
      <c r="L22" s="109">
        <f t="shared" si="6"/>
        <v>8.66</v>
      </c>
      <c r="M22" s="110">
        <f t="shared" si="4"/>
        <v>60.620000000000005</v>
      </c>
      <c r="N22" s="108">
        <f t="shared" si="7"/>
        <v>-20.818211811283405</v>
      </c>
      <c r="O22" s="111">
        <f t="shared" si="5"/>
        <v>-12.620000000000005</v>
      </c>
    </row>
    <row r="23" spans="2:15" ht="15">
      <c r="B23" s="102" t="s">
        <v>20</v>
      </c>
      <c r="C23" s="119">
        <f>SUM(total!H563:H594)</f>
        <v>32</v>
      </c>
      <c r="D23" s="118">
        <f>COUNT(total!G563:G594)</f>
        <v>7</v>
      </c>
      <c r="E23" s="104">
        <f t="shared" si="0"/>
        <v>21.875</v>
      </c>
      <c r="F23" s="117">
        <v>6513</v>
      </c>
      <c r="G23" s="105">
        <f t="shared" si="1"/>
        <v>128</v>
      </c>
      <c r="H23" s="120">
        <v>33</v>
      </c>
      <c r="I23" s="106">
        <f>+COUNT(total!K563:AT594)</f>
        <v>161</v>
      </c>
      <c r="J23" s="107">
        <f t="shared" si="2"/>
        <v>40.453416149068325</v>
      </c>
      <c r="K23" s="108">
        <f t="shared" si="3"/>
        <v>138.56</v>
      </c>
      <c r="L23" s="109">
        <f t="shared" si="6"/>
        <v>30.310000000000002</v>
      </c>
      <c r="M23" s="110">
        <f t="shared" si="4"/>
        <v>168.87</v>
      </c>
      <c r="N23" s="108">
        <f t="shared" si="7"/>
        <v>-4.660389648842312</v>
      </c>
      <c r="O23" s="111">
        <f t="shared" si="5"/>
        <v>-7.8700000000000045</v>
      </c>
    </row>
    <row r="24" spans="2:15" ht="15">
      <c r="B24" s="102" t="s">
        <v>21</v>
      </c>
      <c r="C24" s="119">
        <f>SUM(total!H600:H624)</f>
        <v>25</v>
      </c>
      <c r="D24" s="118">
        <f>COUNT(total!G600:G624)</f>
        <v>2</v>
      </c>
      <c r="E24" s="104">
        <f t="shared" si="0"/>
        <v>8</v>
      </c>
      <c r="F24" s="117">
        <v>4294</v>
      </c>
      <c r="G24" s="105">
        <f t="shared" si="1"/>
        <v>99</v>
      </c>
      <c r="H24" s="120">
        <v>0</v>
      </c>
      <c r="I24" s="106">
        <f>+COUNT(total!K600:AT624)</f>
        <v>99</v>
      </c>
      <c r="J24" s="107">
        <f t="shared" si="2"/>
        <v>43.37373737373738</v>
      </c>
      <c r="K24" s="108">
        <f t="shared" si="3"/>
        <v>108.25</v>
      </c>
      <c r="L24" s="109">
        <f t="shared" si="6"/>
        <v>8.66</v>
      </c>
      <c r="M24" s="110">
        <f t="shared" si="4"/>
        <v>116.91</v>
      </c>
      <c r="N24" s="108">
        <f t="shared" si="7"/>
        <v>-15.3194765204003</v>
      </c>
      <c r="O24" s="111">
        <f t="shared" si="5"/>
        <v>-17.909999999999997</v>
      </c>
    </row>
    <row r="25" spans="2:15" ht="15">
      <c r="B25" s="102" t="s">
        <v>28</v>
      </c>
      <c r="C25" s="119">
        <f>SUM(total!H630:H646)</f>
        <v>17</v>
      </c>
      <c r="D25" s="118">
        <f>COUNT(total!G630:G646)</f>
        <v>2</v>
      </c>
      <c r="E25" s="104">
        <f t="shared" si="0"/>
        <v>11.764705882352942</v>
      </c>
      <c r="F25" s="117">
        <v>2859</v>
      </c>
      <c r="G25" s="105">
        <f t="shared" si="1"/>
        <v>64</v>
      </c>
      <c r="H25" s="120">
        <v>10</v>
      </c>
      <c r="I25" s="106">
        <f>+COUNT(total!K630:AT646)</f>
        <v>74</v>
      </c>
      <c r="J25" s="107">
        <f t="shared" si="2"/>
        <v>38.63513513513514</v>
      </c>
      <c r="K25" s="108">
        <f t="shared" si="3"/>
        <v>73.61</v>
      </c>
      <c r="L25" s="109">
        <f t="shared" si="6"/>
        <v>8.66</v>
      </c>
      <c r="M25" s="110">
        <f t="shared" si="4"/>
        <v>82.27</v>
      </c>
      <c r="N25" s="108">
        <f t="shared" si="7"/>
        <v>-10.052266925975445</v>
      </c>
      <c r="O25" s="111">
        <f t="shared" si="5"/>
        <v>-8.269999999999996</v>
      </c>
    </row>
    <row r="26" spans="2:15" ht="15.75" thickBot="1">
      <c r="B26" s="102" t="s">
        <v>24</v>
      </c>
      <c r="C26" s="119">
        <f>SUM(total!H652:H669)</f>
        <v>18</v>
      </c>
      <c r="D26" s="118">
        <f>COUNT(total!G652:G669)</f>
        <v>6</v>
      </c>
      <c r="E26" s="104">
        <f t="shared" si="0"/>
        <v>33.333333333333336</v>
      </c>
      <c r="F26" s="117">
        <v>4756</v>
      </c>
      <c r="G26" s="105">
        <f t="shared" si="1"/>
        <v>87</v>
      </c>
      <c r="H26" s="120">
        <v>21</v>
      </c>
      <c r="I26" s="106">
        <f>+COUNT(total!K652:AT669)</f>
        <v>108</v>
      </c>
      <c r="J26" s="107">
        <f>F26/I26</f>
        <v>44.03703703703704</v>
      </c>
      <c r="K26" s="108">
        <f t="shared" si="3"/>
        <v>77.94</v>
      </c>
      <c r="L26" s="109">
        <f t="shared" si="6"/>
        <v>25.98</v>
      </c>
      <c r="M26" s="110">
        <f t="shared" si="4"/>
        <v>103.92</v>
      </c>
      <c r="N26" s="108">
        <f t="shared" si="7"/>
        <v>3.9260969976905358</v>
      </c>
      <c r="O26" s="111">
        <f t="shared" si="5"/>
        <v>4.079999999999998</v>
      </c>
    </row>
    <row r="27" spans="3:15" ht="15.75" thickBot="1">
      <c r="C27" s="129">
        <f>SUM(C8:C26)</f>
        <v>562</v>
      </c>
      <c r="D27" s="130">
        <f>SUM(D8:D26)</f>
        <v>161</v>
      </c>
      <c r="E27" s="132">
        <f t="shared" si="0"/>
        <v>28.647686832740213</v>
      </c>
      <c r="F27" s="129">
        <f>SUM(F8:F26)</f>
        <v>136300</v>
      </c>
      <c r="G27" s="112">
        <f>SUM(G8:G26)</f>
        <v>2178</v>
      </c>
      <c r="H27" s="112">
        <f>SUM(H8:H26)</f>
        <v>739</v>
      </c>
      <c r="I27" s="129">
        <f>SUM(I8:I26)</f>
        <v>2917</v>
      </c>
      <c r="J27" s="113">
        <f>AVERAGE(J8:J26)</f>
        <v>44.93046594300706</v>
      </c>
      <c r="K27" s="114">
        <f>SUM(K8:K26)</f>
        <v>2433.46</v>
      </c>
      <c r="L27" s="115">
        <f>SUM(L8:L26)</f>
        <v>697.1299999999999</v>
      </c>
      <c r="M27" s="116">
        <f>SUM(M8:M26)</f>
        <v>3130.5899999999997</v>
      </c>
      <c r="N27" s="115">
        <f>AVERAGE(N8:N26)</f>
        <v>-8.130309714602552</v>
      </c>
      <c r="O27" s="116">
        <f>SUM(O8:O26)</f>
        <v>-213.58999999999997</v>
      </c>
    </row>
  </sheetData>
  <printOptions/>
  <pageMargins left="0.75" right="0.75" top="1" bottom="1" header="0" footer="0"/>
  <pageSetup horizontalDpi="300" verticalDpi="300" orientation="landscape" paperSize="9" r:id="rId4"/>
  <ignoredErrors>
    <ignoredError sqref="E27 J27 N27" formula="1"/>
  </ignoredErrors>
  <drawing r:id="rId3"/>
  <legacyDrawing r:id="rId2"/>
  <oleObjects>
    <oleObject progId="Word.Document.8" shapeId="429345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697</dc:title>
  <dc:subject>Recollida Juny Maresme</dc:subject>
  <dc:creator>RECUMAS, SL</dc:creator>
  <cp:keywords/>
  <dc:description/>
  <cp:lastModifiedBy>División Agua y Saneamiento</cp:lastModifiedBy>
  <cp:lastPrinted>2006-10-30T13:00:49Z</cp:lastPrinted>
  <dcterms:created xsi:type="dcterms:W3CDTF">1998-11-18T16:05:58Z</dcterms:created>
  <dcterms:modified xsi:type="dcterms:W3CDTF">2006-10-25T08:42:25Z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